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updateLinks="always"/>
  <mc:AlternateContent xmlns:mc="http://schemas.openxmlformats.org/markup-compatibility/2006">
    <mc:Choice Requires="x15">
      <x15ac:absPath xmlns:x15ac="http://schemas.microsoft.com/office/spreadsheetml/2010/11/ac" url="https://funhste-my.sharepoint.com/personal/obras_fhste_com_br/Documents/09 SND SERVIÇO DE NUTRIÇÃO E DIETÉTICA - em Licitação/3. Licitação 2024/Licitação -  Apenas PDFs/"/>
    </mc:Choice>
  </mc:AlternateContent>
  <xr:revisionPtr revIDLastSave="4" documentId="8_{58039B33-A0B4-4B21-B3ED-01CCF3678B28}" xr6:coauthVersionLast="47" xr6:coauthVersionMax="47" xr10:uidLastSave="{4C27FCF6-7083-474E-9E0F-FF7501009EB3}"/>
  <bookViews>
    <workbookView xWindow="-120" yWindow="-120" windowWidth="38640" windowHeight="21120" activeTab="1" xr2:uid="{00000000-000D-0000-FFFF-FFFF00000000}"/>
  </bookViews>
  <sheets>
    <sheet name="Orçamento" sheetId="1" r:id="rId1"/>
    <sheet name="Cronograma" sheetId="2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6" i="1" l="1"/>
  <c r="H187" i="1"/>
  <c r="H188" i="1"/>
  <c r="H190" i="1"/>
  <c r="H185" i="1"/>
  <c r="H179" i="1"/>
  <c r="H180" i="1"/>
  <c r="H181" i="1"/>
  <c r="H182" i="1"/>
  <c r="H183" i="1"/>
  <c r="H178" i="1"/>
  <c r="H176" i="1"/>
  <c r="H166" i="1"/>
  <c r="H167" i="1"/>
  <c r="H168" i="1"/>
  <c r="H169" i="1"/>
  <c r="H170" i="1"/>
  <c r="H171" i="1"/>
  <c r="H172" i="1"/>
  <c r="H173" i="1"/>
  <c r="H174" i="1"/>
  <c r="H165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51" i="1"/>
  <c r="H144" i="1"/>
  <c r="H145" i="1"/>
  <c r="H146" i="1"/>
  <c r="H147" i="1"/>
  <c r="H148" i="1"/>
  <c r="H149" i="1"/>
  <c r="H143" i="1"/>
  <c r="H140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18" i="1"/>
  <c r="H119" i="1"/>
  <c r="H121" i="1"/>
  <c r="H117" i="1"/>
  <c r="H115" i="1"/>
  <c r="H113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94" i="1"/>
  <c r="H96" i="1"/>
  <c r="H93" i="1"/>
  <c r="H91" i="1"/>
  <c r="H88" i="1"/>
  <c r="H89" i="1"/>
  <c r="H87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54" i="1"/>
  <c r="H48" i="1"/>
  <c r="H49" i="1"/>
  <c r="H50" i="1"/>
  <c r="H51" i="1"/>
  <c r="H52" i="1"/>
  <c r="H44" i="1"/>
  <c r="H45" i="1"/>
  <c r="H47" i="1"/>
  <c r="H43" i="1" l="1"/>
  <c r="H251" i="1"/>
  <c r="H252" i="1"/>
  <c r="H253" i="1"/>
  <c r="H254" i="1"/>
  <c r="H255" i="1"/>
  <c r="H256" i="1"/>
  <c r="H257" i="1"/>
  <c r="H258" i="1"/>
  <c r="H259" i="1"/>
  <c r="H260" i="1"/>
  <c r="H261" i="1"/>
  <c r="H264" i="1"/>
  <c r="H265" i="1"/>
  <c r="H266" i="1"/>
  <c r="H267" i="1"/>
  <c r="H263" i="1"/>
  <c r="H250" i="1"/>
  <c r="H244" i="1"/>
  <c r="H245" i="1"/>
  <c r="H246" i="1"/>
  <c r="H247" i="1"/>
  <c r="H248" i="1"/>
  <c r="H239" i="1"/>
  <c r="H238" i="1"/>
  <c r="H237" i="1"/>
  <c r="H236" i="1"/>
  <c r="H235" i="1"/>
  <c r="H234" i="1"/>
  <c r="H233" i="1"/>
  <c r="H232" i="1"/>
  <c r="H231" i="1"/>
  <c r="G231" i="1"/>
  <c r="H230" i="1"/>
  <c r="H229" i="1"/>
  <c r="H228" i="1"/>
  <c r="G228" i="1"/>
  <c r="H227" i="1"/>
  <c r="H226" i="1"/>
  <c r="H224" i="1"/>
  <c r="G224" i="1"/>
  <c r="H223" i="1"/>
  <c r="H222" i="1"/>
  <c r="H221" i="1"/>
  <c r="H220" i="1"/>
  <c r="G220" i="1"/>
  <c r="H219" i="1"/>
  <c r="G219" i="1"/>
  <c r="H218" i="1"/>
  <c r="H217" i="1"/>
  <c r="H216" i="1"/>
  <c r="G216" i="1"/>
  <c r="H215" i="1"/>
  <c r="G215" i="1"/>
  <c r="H213" i="1"/>
  <c r="H212" i="1"/>
  <c r="H211" i="1"/>
  <c r="H210" i="1"/>
  <c r="H209" i="1"/>
  <c r="H208" i="1"/>
  <c r="H207" i="1"/>
  <c r="H206" i="1"/>
  <c r="H205" i="1"/>
  <c r="H204" i="1"/>
  <c r="H203" i="1"/>
  <c r="H201" i="1"/>
  <c r="H200" i="1"/>
  <c r="H199" i="1"/>
  <c r="H198" i="1"/>
  <c r="H197" i="1"/>
  <c r="H196" i="1"/>
  <c r="H195" i="1"/>
  <c r="H243" i="1" l="1"/>
  <c r="H242" i="1"/>
  <c r="H192" i="1"/>
  <c r="G15" i="2"/>
  <c r="G19" i="2"/>
  <c r="G17" i="2" l="1"/>
  <c r="Q17" i="2" s="1"/>
  <c r="A21" i="2"/>
  <c r="A19" i="2"/>
  <c r="A17" i="2"/>
  <c r="A15" i="2"/>
  <c r="A13" i="2"/>
  <c r="A11" i="2"/>
  <c r="A9" i="2"/>
  <c r="Q19" i="2"/>
  <c r="Q15" i="2"/>
  <c r="G21" i="2" l="1"/>
  <c r="Q21" i="2" s="1"/>
  <c r="G13" i="2"/>
  <c r="Q13" i="2" s="1"/>
  <c r="I15" i="2"/>
  <c r="I17" i="2"/>
  <c r="I19" i="2"/>
  <c r="J15" i="2"/>
  <c r="J17" i="2"/>
  <c r="J19" i="2"/>
  <c r="K15" i="2"/>
  <c r="K17" i="2"/>
  <c r="K19" i="2"/>
  <c r="L15" i="2"/>
  <c r="L17" i="2"/>
  <c r="L19" i="2"/>
  <c r="M15" i="2"/>
  <c r="M17" i="2"/>
  <c r="M19" i="2"/>
  <c r="N15" i="2"/>
  <c r="N19" i="2"/>
  <c r="O15" i="2"/>
  <c r="O17" i="2"/>
  <c r="O19" i="2"/>
  <c r="N17" i="2"/>
  <c r="P15" i="2"/>
  <c r="P17" i="2"/>
  <c r="P19" i="2"/>
  <c r="G39" i="1"/>
  <c r="H40" i="1"/>
  <c r="H39" i="1"/>
  <c r="H38" i="1"/>
  <c r="H37" i="1"/>
  <c r="H28" i="1"/>
  <c r="H35" i="1"/>
  <c r="H34" i="1"/>
  <c r="H33" i="1"/>
  <c r="H31" i="1"/>
  <c r="H30" i="1"/>
  <c r="H29" i="1"/>
  <c r="H27" i="1"/>
  <c r="H26" i="1"/>
  <c r="H25" i="1"/>
  <c r="H24" i="1"/>
  <c r="H23" i="1"/>
  <c r="H22" i="1"/>
  <c r="H21" i="1"/>
  <c r="H20" i="1"/>
  <c r="H18" i="1"/>
  <c r="H17" i="1"/>
  <c r="H14" i="1"/>
  <c r="H12" i="1"/>
  <c r="H11" i="1"/>
  <c r="H10" i="1"/>
  <c r="H9" i="1"/>
  <c r="H7" i="1"/>
  <c r="M21" i="2" l="1"/>
  <c r="L21" i="2"/>
  <c r="K21" i="2"/>
  <c r="J21" i="2"/>
  <c r="I21" i="2"/>
  <c r="N21" i="2"/>
  <c r="P21" i="2"/>
  <c r="O21" i="2"/>
  <c r="I13" i="2"/>
  <c r="N13" i="2"/>
  <c r="P13" i="2"/>
  <c r="L13" i="2"/>
  <c r="J13" i="2"/>
  <c r="O13" i="2"/>
  <c r="M13" i="2"/>
  <c r="K13" i="2"/>
  <c r="R19" i="2"/>
  <c r="R17" i="2"/>
  <c r="R15" i="2"/>
  <c r="G9" i="2"/>
  <c r="R21" i="2" l="1"/>
  <c r="R13" i="2"/>
  <c r="Q9" i="2"/>
  <c r="J9" i="2"/>
  <c r="O9" i="2"/>
  <c r="P9" i="2"/>
  <c r="I9" i="2"/>
  <c r="M9" i="2"/>
  <c r="L9" i="2"/>
  <c r="K9" i="2"/>
  <c r="N9" i="2"/>
  <c r="G11" i="2" l="1"/>
  <c r="R9" i="2"/>
  <c r="Q11" i="2" l="1"/>
  <c r="Q23" i="2" s="1"/>
  <c r="I11" i="2"/>
  <c r="K11" i="2"/>
  <c r="K23" i="2" s="1"/>
  <c r="M11" i="2"/>
  <c r="M23" i="2" s="1"/>
  <c r="P11" i="2"/>
  <c r="P23" i="2" s="1"/>
  <c r="J11" i="2"/>
  <c r="J23" i="2" s="1"/>
  <c r="L11" i="2"/>
  <c r="L23" i="2" s="1"/>
  <c r="N11" i="2"/>
  <c r="N23" i="2" s="1"/>
  <c r="O11" i="2"/>
  <c r="O23" i="2" s="1"/>
  <c r="G23" i="2"/>
  <c r="R11" i="2" l="1"/>
  <c r="R23" i="2" s="1"/>
  <c r="I23" i="2"/>
</calcChain>
</file>

<file path=xl/sharedStrings.xml><?xml version="1.0" encoding="utf-8"?>
<sst xmlns="http://schemas.openxmlformats.org/spreadsheetml/2006/main" count="1216" uniqueCount="672">
  <si>
    <t>Planilha de Orçamento - Quantitativos</t>
  </si>
  <si>
    <t>Obra:</t>
  </si>
  <si>
    <t>SND - SERVIÇO DE NUTRIÇÃO E DIETÉTICA FHSTE</t>
  </si>
  <si>
    <t>Endereço:</t>
  </si>
  <si>
    <t>Rua Itália, nº 919</t>
  </si>
  <si>
    <t xml:space="preserve">Cliente: </t>
  </si>
  <si>
    <t xml:space="preserve">FUNDAÇÃO HOSPITALAR SANTA TEREZINHA DE ERECHIM </t>
  </si>
  <si>
    <t>Cidade:</t>
  </si>
  <si>
    <t>Erechim, RS</t>
  </si>
  <si>
    <t>Item</t>
  </si>
  <si>
    <t>Referência</t>
  </si>
  <si>
    <t>Código</t>
  </si>
  <si>
    <t>Item/Descrição</t>
  </si>
  <si>
    <t>Unid</t>
  </si>
  <si>
    <t>Qtd.</t>
  </si>
  <si>
    <t>Un.</t>
  </si>
  <si>
    <t>Preço SINAPI com BDI</t>
  </si>
  <si>
    <t>Preço MAT</t>
  </si>
  <si>
    <t>Preço MDO</t>
  </si>
  <si>
    <t>Material BDI</t>
  </si>
  <si>
    <t>Mão de obra BDI</t>
  </si>
  <si>
    <t>Total Material</t>
  </si>
  <si>
    <t>Total Mão de Obra</t>
  </si>
  <si>
    <t>Total</t>
  </si>
  <si>
    <t>1.</t>
  </si>
  <si>
    <t>REVESTIMENTO - DEMOLIÇÃO</t>
  </si>
  <si>
    <t>1.1</t>
  </si>
  <si>
    <t>PISO</t>
  </si>
  <si>
    <t>1.1.1</t>
  </si>
  <si>
    <t>SINAPI</t>
  </si>
  <si>
    <t>97634</t>
  </si>
  <si>
    <t>DEMOLIÇÃO DE REVESTIMENTO CERÂMICO, DE FORMA MECANIZADA COM MARTELETE, SEM REAPROVEITAMENTO. AF_09/2023</t>
  </si>
  <si>
    <t>M2</t>
  </si>
  <si>
    <t>1.2</t>
  </si>
  <si>
    <t>PAREDE</t>
  </si>
  <si>
    <t>1.2.1</t>
  </si>
  <si>
    <t>97631</t>
  </si>
  <si>
    <t>DEMOLIÇÃO DE ARGAMASSAS, DE FORMA MANUAL, SEM REAPROVEITAMENTO. AF_09/2023</t>
  </si>
  <si>
    <t>1.2.2</t>
  </si>
  <si>
    <t>97644</t>
  </si>
  <si>
    <t>REMOÇÃO DE PORTAS, DE FORMA MANUAL, SEM REAPROVEITAMENTO. AF_09/2023</t>
  </si>
  <si>
    <t>1.2.3</t>
  </si>
  <si>
    <t>97645</t>
  </si>
  <si>
    <t>REMOÇÃO DE JANELAS, DE FORMA MANUAL, SEM REAPROVEITAMENTO. AF_09/2023</t>
  </si>
  <si>
    <t>1.2.4</t>
  </si>
  <si>
    <t>97622</t>
  </si>
  <si>
    <t>DEMOLIÇÃO DE ALVENARIA DE BLOCO FURADO, DE FORMA MANUAL, SEM REAPROVEITAMENTO. AF_09/2023</t>
  </si>
  <si>
    <t>M3</t>
  </si>
  <si>
    <t>1.3</t>
  </si>
  <si>
    <t>FORRO</t>
  </si>
  <si>
    <t>1.3.1</t>
  </si>
  <si>
    <t>97640</t>
  </si>
  <si>
    <t>REMOÇÃO DE FORROS DE DRYWALL, PVC E FIBROMINERAL, DE FORMA MANUAL, SEM REAPROVEITAMENTO. AF_09/2023</t>
  </si>
  <si>
    <t>2.</t>
  </si>
  <si>
    <t>REVESTIMENTO - CONSTRUÇÃO</t>
  </si>
  <si>
    <t>2.1</t>
  </si>
  <si>
    <t>2.1.1</t>
  </si>
  <si>
    <t>104598</t>
  </si>
  <si>
    <t>REVESTIMENTO CERÂMICO PARA PISO COM PLACAS TIPO PORCELANATO DE DIMENSÕES 80X80 CM APLICADA EM AMBIENTES DE ÁREA MAIOR QUE 10 M². AF_02/2023_PE</t>
  </si>
  <si>
    <t>2.1.2</t>
  </si>
  <si>
    <t>87620</t>
  </si>
  <si>
    <t>CONTRAPISO EM ARGAMASSA TRAÇO 1:4 (CIMENTO E AREIA), PREPARO MECÂNICO COM BETONEIRA 400 L, APLICADO EM ÁREAS SECAS SOBRE LAJE, ADERIDO, ACABAMENTO NÃO REFORÇADO, ESPESSURA 2CM. AF_07/2021</t>
  </si>
  <si>
    <t>2.2</t>
  </si>
  <si>
    <t>2.2.1</t>
  </si>
  <si>
    <t>87896</t>
  </si>
  <si>
    <t>CHAPISCO APLICADO EM ALVENARIA (SEM PRESENÇA DE VÃOS) E ESTRUTURAS DE CONCRETO DE FACHADA, COM EQUIPAMENTO DE PROJEÇÃO. ARGAMASSA TRAÇO 1:3 COM PREPARO MANUAL. AF_10/2022</t>
  </si>
  <si>
    <t>2.2.2</t>
  </si>
  <si>
    <t>87777</t>
  </si>
  <si>
    <t>EMBOÇO OU MASSA ÚNICA EM ARGAMASSA TRAÇO 1:2:8, PREPARO MANUAL, APLICADA MANUALMENTE EM PANOS DE FACHADA COM PRESENÇA DE VÃOS, ESPESSURA DE 25 MM. AF_08/2022</t>
  </si>
  <si>
    <t>2.2.3</t>
  </si>
  <si>
    <t>96126</t>
  </si>
  <si>
    <t>APLICAÇÃO MANUAL DE MASSA ACRÍLICA EM PANOS DE FACHADA COM PRESENÇA DE VÃOS, DE EDIFÍCIOS DE MÚLTIPLOS PAVIMENTOS, UMA DEMÃO. AF_03/2024</t>
  </si>
  <si>
    <t>2.2.4</t>
  </si>
  <si>
    <t>88489</t>
  </si>
  <si>
    <t>PINTURA LÁTEX ACRÍLICA PREMIUM, APLICAÇÃO MANUAL EM PAREDES, DUAS DEMÃOS. AF_04/2023</t>
  </si>
  <si>
    <t>2.2.5</t>
  </si>
  <si>
    <t>96367</t>
  </si>
  <si>
    <t>PAREDE COM SISTEMA EM CHAPAS DE GESSO PARA DRYWALL, USO INTERNO, COM DUAS FACES DUPLAS E ESTRUTURA METÁLICA COM GUIAS SIMPLES PARA PAREDES COM ÁREA LÍQUIDA MAIOR OU IGUAL A 6 M2, COM VÃOS. AF_07/2023_PS</t>
  </si>
  <si>
    <t>2.2.6</t>
  </si>
  <si>
    <t>90788</t>
  </si>
  <si>
    <t>KIT DE PORTA-PRONTA DE MADEIRA EM ACABAMENTO MELAMÍNICO BRANCO, FOLHA LEVE OU MÉDIA, 60X210CM, EXCLUSIVE FECHADURA, FIXAÇÃO COM PREENCHIMENTO PARCIAL DE ESPUMA EXPANSIVA - FORNECIMENTO E INSTALAÇÃO. AF_12/2019</t>
  </si>
  <si>
    <t>UN</t>
  </si>
  <si>
    <t>2.2.7</t>
  </si>
  <si>
    <t>90789</t>
  </si>
  <si>
    <t>KIT DE PORTA-PRONTA DE MADEIRA EM ACABAMENTO MELAMÍNICO BRANCO, FOLHA LEVE OU MÉDIA, 70X210CM, EXCLUSIVE FECHADURA, FIXAÇÃO COM PREENCHIMENTO PARCIAL DE ESPUMA EXPANSIVA - FORNECIMENTO E INSTALAÇÃO. AF_12/2019</t>
  </si>
  <si>
    <t>2.2.8</t>
  </si>
  <si>
    <t>90790</t>
  </si>
  <si>
    <t>KIT DE PORTA-PRONTA DE MADEIRA EM ACABAMENTO MELAMÍNICO BRANCO, FOLHA LEVE OU MÉDIA, 80X210CM, EXCLUSIVE FECHADURA, FIXAÇÃO COM PREENCHIMENTO PARCIAL DE ESPUMA EXPANSIVA - FORNECIMENTO E INSTALAÇÃO. AF_12/2019</t>
  </si>
  <si>
    <t>2.2.9</t>
  </si>
  <si>
    <t>90793</t>
  </si>
  <si>
    <t>KIT DE PORTA-PRONTA DE MADEIRA EM ACABAMENTO MELAMÍNICO BRANCO, FOLHA PESADA OU SUPERPESADA, 90X210CM, FIXAÇÃO COM PREENCHIMENTO TOTAL DE ESPUMA EXPANSIVA - FORNECIMENTO E INSTALAÇÃO. AF_12/2019</t>
  </si>
  <si>
    <t>2.2.10</t>
  </si>
  <si>
    <t>SINAPI-I</t>
  </si>
  <si>
    <t xml:space="preserve">JANELA DE CORRER, EM ALUMINIO PERFIL 25, 100 X 150 CM (A X L), 4 FLS MOVEIS, SEM BANDEIRA, ACABAMENTO BRANCO OU BRILHANTE, BATENTE DE 6 A 7 CM, COM VIDRO 4 MM, SEM GUARNICAO/ALIZAR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</si>
  <si>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</si>
  <si>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2.2.11</t>
  </si>
  <si>
    <t xml:space="preserve">JANELA DE CORRER, EM ALUMINIO PERFIL 25, 120 X 150 CM (A X L), 4 FLS, BANDEIRA COM BASCULA, ACABAMENTO BRANCO OU BRILHANTE, BATENTE/REQUADRO DE 6 A 14 CM, COM VIDRO 4 MM, SEM GUARNICAO/ALIZAR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</si>
  <si>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2.2.12</t>
  </si>
  <si>
    <t>104611</t>
  </si>
  <si>
    <t>REVESTIMENTO CERÂMICO PARA PAREDES INTERNAS COM PLACAS TIPO ESMALTADA DE DIMENSÕES 60X60 CM APLICADAS NA ALTURA INTEIRA DAS PAREDES. AF_02/2023_PE</t>
  </si>
  <si>
    <t>2.3</t>
  </si>
  <si>
    <t>2.3.1</t>
  </si>
  <si>
    <t>88488</t>
  </si>
  <si>
    <t>PINTURA LÁTEX ACRÍLICA PREMIUM, APLICAÇÃO MANUAL EM TETO, DUAS DEMÃOS. AF_04/2023</t>
  </si>
  <si>
    <t>2.3.2</t>
  </si>
  <si>
    <t>96114</t>
  </si>
  <si>
    <t>FORRO EM DRYWALL, PARA AMBIENTES COMERCIAIS, INCLUSIVE ESTRUTURA BIRECIONAL DE FIXAÇÃO. AF_08/2023_PS</t>
  </si>
  <si>
    <t>2.3.3</t>
  </si>
  <si>
    <t>2.4</t>
  </si>
  <si>
    <t>TELHADO</t>
  </si>
  <si>
    <t>2.4.1</t>
  </si>
  <si>
    <t>92580</t>
  </si>
  <si>
    <t>TRAMA DE AÇO COMPOSTA POR TERÇAS PARA TELHADOS DE ATÉ 2 ÁGUAS PARA TELHA ONDULADA DE FIBROCIMENTO, METÁLICA, PLÁSTICA OU TERMOACÚSTICA, INCLUSO TRANSPORTE VERTICAL. AF_07/2019</t>
  </si>
  <si>
    <t>2.4.2</t>
  </si>
  <si>
    <t>94213</t>
  </si>
  <si>
    <t>TELHAMENTO COM TELHA DE AÇO/ALUMÍNIO E = 0,5 MM, COM ATÉ 2 ÁGUAS, INCLUSO IÇAMENTO. AF_07/2019</t>
  </si>
  <si>
    <t>2.4.3</t>
  </si>
  <si>
    <t>94228</t>
  </si>
  <si>
    <t>CALHA EM CHAPA DE AÇO GALVANIZADO NÚMERO 24, DESENVOLVIMENTO DE 50 CM, INCLUSO TRANSPORTE VERTICAL. AF_07/2019</t>
  </si>
  <si>
    <t>M</t>
  </si>
  <si>
    <t>2.4.4</t>
  </si>
  <si>
    <t>94231</t>
  </si>
  <si>
    <t>RUFO EM CHAPA DE AÇO GALVANIZADO NÚMERO 24, CORTE DE 25 CM, INCLUSO TRANSPORTE VERTICAL. AF_07/2019</t>
  </si>
  <si>
    <t>3.</t>
  </si>
  <si>
    <t>HIDROSSANITÁRIO</t>
  </si>
  <si>
    <t>4.</t>
  </si>
  <si>
    <t>ELÉTRICO</t>
  </si>
  <si>
    <t>5.</t>
  </si>
  <si>
    <t>LÓGICA</t>
  </si>
  <si>
    <t>6.</t>
  </si>
  <si>
    <t>ESTRUTUTRAL</t>
  </si>
  <si>
    <t>7.</t>
  </si>
  <si>
    <t>VENTILAÇÃO</t>
  </si>
  <si>
    <t>8.</t>
  </si>
  <si>
    <t>TOTAL</t>
  </si>
  <si>
    <t>CRONOGRAMA FÍSICO FINANCEIRO</t>
  </si>
  <si>
    <t>RUA ITÁLIA 919</t>
  </si>
  <si>
    <t>Cliente:</t>
  </si>
  <si>
    <t>ERECHIM, RS</t>
  </si>
  <si>
    <t>VALOR TOTAL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</si>
  <si>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</si>
  <si>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</si>
  <si>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</si>
  <si>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</si>
  <si>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</si>
  <si>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</si>
  <si>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</si>
  <si>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</si>
  <si>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</si>
  <si>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R$</t>
  </si>
  <si>
    <t>%</t>
  </si>
  <si>
    <t>TOTAL:</t>
  </si>
  <si>
    <t>5.1</t>
  </si>
  <si>
    <t>COTAÇÃO</t>
  </si>
  <si>
    <t>-</t>
  </si>
  <si>
    <t>SISTEMA INTEGRADO DE LÓGICA PARA A AMPLIAÇÃO DO SETOR DE NUTRIÇÃO E DIETÉTICA</t>
  </si>
  <si>
    <t>unid</t>
  </si>
  <si>
    <t>SAPATA</t>
  </si>
  <si>
    <t>96526</t>
  </si>
  <si>
    <t>ESCAVAÇÃO MANUAL PARA VIGA BALDRAME OU SAPATA CORRIDA (SEM ESCAVAÇÃO PARA COLOCAÇÃO DE FÔRMAS). AF_01/2024</t>
  </si>
  <si>
    <t>104916</t>
  </si>
  <si>
    <t>ARMAÇÃO DE SAPATA ISOLADA, VIGA BALDRAME E SAPATA CORRIDA UTILIZANDO AÇO CA-60 DE 5 MM - MONTAGEM. AF_01/2024</t>
  </si>
  <si>
    <t>KG</t>
  </si>
  <si>
    <t>104918</t>
  </si>
  <si>
    <t>ARMAÇÃO DE SAPATA ISOLADA, VIGA BALDRAME E SAPATA CORRIDA UTILIZANDO AÇO CA-50 DE 8 MM - MONTAGEM. AF_01/2024</t>
  </si>
  <si>
    <t>104919</t>
  </si>
  <si>
    <t>ARMAÇÃO DE SAPATA ISOLADA, VIGA BALDRAME E SAPATA CORRIDA UTILIZANDO AÇO CA-50 DE 10 MM - MONTAGEM. AF_01/2024</t>
  </si>
  <si>
    <t>104920</t>
  </si>
  <si>
    <t>ARMAÇÃO DE BLOCO, SAPATA ISOLADA, VIGA BALDRAME E SAPATA CORRIDA UTILIZANDO AÇO CA-50 DE 12,5 MM - MONTAGEM. AF_01/2024</t>
  </si>
  <si>
    <t>104921</t>
  </si>
  <si>
    <t>ARMAÇÃO DE BLOCO, SAPATA ISOLADA, VIGA BALDRAME E SAPATA CORRIDA UTILIZANDO AÇO CA-50 DE 16 MM - MONTAGEM. AF_01/2024</t>
  </si>
  <si>
    <t>96558</t>
  </si>
  <si>
    <t>CONCRETAGEM DE SAPATA, FCK 30 MPA, COM USO DE BOMBA - LANÇAMENTO, ADENSAMENTO E ACABAMENTO. AF_01/2024</t>
  </si>
  <si>
    <t>BALDRAME</t>
  </si>
  <si>
    <t>96533</t>
  </si>
  <si>
    <t>FABRICAÇÃO, MONTAGEM E DESMONTAGEM DE FÔRMA PARA VIGA BALDRAME, EM MADEIRA SERRADA, E=25 MM, 2 UTILIZAÇÕES. AF_01/2024</t>
  </si>
  <si>
    <t>104917</t>
  </si>
  <si>
    <t>ARMAÇÃO DE SAPATA ISOLADA, VIGA BALDRAME E SAPATA CORRIDA UTILIZANDO AÇO CA-50 DE 6,3 MM - MONTAGEM. AF_01/2024</t>
  </si>
  <si>
    <t>104922</t>
  </si>
  <si>
    <t>ARMAÇÃO DE BLOCO, SAPATA ISOLADA E SAPATA CORRIDA UTILIZANDO AÇO CA-50 DE 20 MM - MONTAGEM. AF_01/2024</t>
  </si>
  <si>
    <t>103674</t>
  </si>
  <si>
    <t>CONCRETAGEM DE VIGAS E LAJES, FCK=25 MPA, PARA LAJES PREMOLDADAS COM USO DE BOMBA - LANÇAMENTO, ADENSAMENTO E ACABAMENTO. AF_02/2022_PS</t>
  </si>
  <si>
    <t>101963</t>
  </si>
  <si>
    <t>LAJE PRÉ-MOLDADA UNIDIRECIONAL, BIAPOIADA, PARA PISO, ENCHIMENTO EM CERÂMICA, VIGOTA CONVENCIONAL, ALTURA TOTAL DA LAJE (ENCHIMENTO+CAPA) = (8+4). AF_11/2020_PA</t>
  </si>
  <si>
    <t>PILARES</t>
  </si>
  <si>
    <t>92411</t>
  </si>
  <si>
    <t>MONTAGEM E DESMONTAGEM DE FÔRMA DE PILARES RETANGULARES E ESTRUTURAS SIMILARES, PÉ-DIREITO SIMPLES, EM MADEIRA SERRADA, 2 UTILIZAÇÕES. AF_09/2020</t>
  </si>
  <si>
    <t>92759</t>
  </si>
  <si>
    <t>ARMAÇÃO DE PILAR OU VIGA DE ESTRUTURA CONVENCIONAL DE CONCRETO ARMADO UTILIZANDO AÇO CA-60 DE 5,0 MM - MONTAGEM. AF_06/2022</t>
  </si>
  <si>
    <t>92760</t>
  </si>
  <si>
    <t>ARMAÇÃO DE PILAR OU VIGA DE ESTRUTURA CONVENCIONAL DE CONCRETO ARMADO UTILIZANDO AÇO CA-50 DE 6,3 MM - MONTAGEM. AF_06/2022</t>
  </si>
  <si>
    <t>92761</t>
  </si>
  <si>
    <t>ARMAÇÃO DE PILAR OU VIGA DE ESTRUTURA CONVENCIONAL DE CONCRETO ARMADO UTILIZANDO AÇO CA-50 DE 8,0 MM - MONTAGEM. AF_06/2022</t>
  </si>
  <si>
    <t>92762</t>
  </si>
  <si>
    <t>ARMAÇÃO DE PILAR OU VIGA DE ESTRUTURA CONVENCIONAL DE CONCRETO ARMADO UTILIZANDO AÇO CA-50 DE 10,0 MM - MONTAGEM. AF_06/2022</t>
  </si>
  <si>
    <t>92763</t>
  </si>
  <si>
    <t>ARMAÇÃO DE PILAR OU VIGA DE ESTRUTURA CONVENCIONAL DE CONCRETO ARMADO UTILIZANDO AÇO CA-50 DE 12,5 MM - MONTAGEM. AF_06/2022</t>
  </si>
  <si>
    <t>92764</t>
  </si>
  <si>
    <t>ARMAÇÃO DE PILAR OU VIGA DE ESTRUTURA CONVENCIONAL DE CONCRETO ARMADO UTILIZANDO AÇO CA-50 DE 16,0 MM - MONTAGEM. AF_06/2022</t>
  </si>
  <si>
    <t>92765</t>
  </si>
  <si>
    <t>ARMAÇÃO DE PILAR OU VIGA DE ESTRUTURA CONVENCIONAL DE CONCRETO ARMADO UTILIZANDO AÇO CA-50 DE 20,0 MM - MONTAGEM. AF_06/2022</t>
  </si>
  <si>
    <t>92766</t>
  </si>
  <si>
    <t>ARMAÇÃO DE PILAR OU VIGA DE ESTRUTURA CONVENCIONAL DE CONCRETO ARMADO UTILIZANDO AÇO CA-50 DE 25,0 MM - MONTAGEM. AF_06/2022</t>
  </si>
  <si>
    <t>103672</t>
  </si>
  <si>
    <t>CONCRETAGEM DE PILARES, FCK = 25 MPA, COM USO DE BOMBA - LANÇAMENTO, ADENSAMENTO E ACABAMENTO. AF_02/2022_PS</t>
  </si>
  <si>
    <t>COBERTURA</t>
  </si>
  <si>
    <t>92270</t>
  </si>
  <si>
    <t>FABRICAÇÃO DE FÔRMA PARA VIGAS, COM MADEIRA SERRADA, E = 25 MM. AF_09/2020</t>
  </si>
  <si>
    <t>105033</t>
  </si>
  <si>
    <t>CINTA DE AMARRAÇÃO DE ALVENARIA MOLDADA IN LOCO COM UTILIZAÇÃO DE BLOCOS CANALETA, ESPESSURA DE *15* CM. AF_03/2024</t>
  </si>
  <si>
    <t>101964</t>
  </si>
  <si>
    <t>LAJE PRÉ-MOLDADA UNIDIRECIONAL, BIAPOIADA, PARA FORRO, ENCHIMENTO EM CERÂMICA, VIGOTA CONVENCIONAL, ALTURA TOTAL DA LAJE (ENCHIMENTO+CAPA) = (8+3). AF_11/2020_PA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</si>
  <si>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</si>
  <si>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</si>
  <si>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</si>
  <si>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</si>
  <si>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</si>
  <si>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</si>
  <si>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</si>
  <si>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</si>
  <si>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6.2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</si>
  <si>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</si>
  <si>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</si>
  <si>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</si>
  <si>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</si>
  <si>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</si>
  <si>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</si>
  <si>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</si>
  <si>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</si>
  <si>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</si>
  <si>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</si>
  <si>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</si>
  <si>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</si>
  <si>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</si>
  <si>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</si>
  <si>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</si>
  <si>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</si>
  <si>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</si>
  <si>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</si>
  <si>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</si>
  <si>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</si>
  <si>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</si>
  <si>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</si>
  <si>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</si>
  <si>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</si>
  <si>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</si>
  <si>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</si>
  <si>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</si>
  <si>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</si>
  <si>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</si>
  <si>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</si>
  <si>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</si>
  <si>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</si>
  <si>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</si>
  <si>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</si>
  <si>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6.4.12</t>
  </si>
  <si>
    <t>6.4.13</t>
  </si>
  <si>
    <t>6.4.14</t>
  </si>
  <si>
    <t>7.1</t>
  </si>
  <si>
    <t>EQUIPAMENTOS DE VENTILAÇÃO</t>
  </si>
  <si>
    <t>7.1.1</t>
  </si>
  <si>
    <t>COIFA MULTIVORTEX COM CARTUCHO, 4 ESTÁGIOS DE FILTRO INERCIAL HELICOIDAL, LUMINÁRIA E CALHA FRONTAL COM TECNOLOGIA BACKFLOW EM AÇO INOX AISI 200X20 ESCOVADO TIPO ILHA DUPLA COM TRÊS LADOS FECHADOS 3.500MM X 2.200MM COM 3 COLARINHOS 750X200MM E PERDA DE 25MMCA</t>
  </si>
  <si>
    <t>7.1.2</t>
  </si>
  <si>
    <t>7.1.3</t>
  </si>
  <si>
    <t>7.1.4</t>
  </si>
  <si>
    <t>7.1.5</t>
  </si>
  <si>
    <t>7.1.6</t>
  </si>
  <si>
    <t>7.1.7</t>
  </si>
  <si>
    <t>7.2</t>
  </si>
  <si>
    <t>MATERIAIS DE VENTILAÇÃO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</si>
  <si>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</si>
  <si>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</si>
  <si>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</si>
  <si>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</si>
  <si>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</si>
  <si>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</si>
  <si>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</si>
  <si>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</si>
  <si>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</si>
  <si>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</si>
  <si>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</si>
  <si>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</si>
  <si>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7.3</t>
  </si>
  <si>
    <t>OUTROS</t>
  </si>
  <si>
    <t>7.3.1</t>
  </si>
  <si>
    <t>7.3.2</t>
  </si>
  <si>
    <t>7.3.3</t>
  </si>
  <si>
    <t>7.3.4</t>
  </si>
  <si>
    <t>7.3.5</t>
  </si>
  <si>
    <t>UNID</t>
  </si>
  <si>
    <t>COIFA PARCIAL INERCIAL EM AÇO INOX PARA FORNO ELÉTRICO 1.000MM X 400MM COM 1 COLARINHO 200X100MM E PERDA DE 5MMCA</t>
  </si>
  <si>
    <t>GABINETE DE VENTILAÇÃO GTS 250 - SMOKE EXTRACTION - 720M³/H - 25,7MMCA - 380V - REF. BERLINER LUFT</t>
  </si>
  <si>
    <t>GABINETE DE VENTILAÇÃO GTS 900 - SMOKE EXTRACTION - 17740M³/H - 58,2MMCA - 380V - REF. BERLINER LUFT</t>
  </si>
  <si>
    <t>QUADRO DE ACIONAMENTO DE VENTILADORES COM INTERTRAVEMNTO COM PPCI E COIFAS 380V CONFORME PROJETO</t>
  </si>
  <si>
    <t>CHAVE DE PARTIDA DIRETA 500W VENTILADORES 220V CONFORME PROJETO</t>
  </si>
  <si>
    <t>CHAVE DE PARTIDA DIRETA 5.1 CV VENTILADORES 380V CONFORME PROJETO</t>
  </si>
  <si>
    <t>DUTO FLEXÍVEL 200 ISODEC COM ISOLAMENTO TÉRMICO - REF. MULTIVAC</t>
  </si>
  <si>
    <t>DUTO EM CHAPA DE AÇO GALVANIZADO JUNTA TDC FECHAMENTO PITTSBURGH CONFORME NBR 16401 COM ISOLAMENTO TÉRMICO DE LÃ DE VIDRO 38MM ISOVER ISOFLEX4+</t>
  </si>
  <si>
    <t>DUTO EM CHAPA DE AÇO INOX SOLDADO #16 COM ISOLAMENTO DE LÃ DE ROCHA 50MM DE ESPESSURA E 95KG/M³ DE DENSIDADE COM PORTA DE INSPEÇÃO A CADA 1,5M E DRENO</t>
  </si>
  <si>
    <t>DUTO EM CHAPA DE AÇO GALVANIZADO JUNTA TDC FECHAMENTO PITTSBURGH CONFORME NBR 16401 SEM ISOLAMENTO TÉRMICO</t>
  </si>
  <si>
    <t>DAMPER DE REGULAGEM DE VAZÃO 200X100 REF. DIFUSTHERM</t>
  </si>
  <si>
    <t>DAMPER CORTA-FOGO COM FÚSIVEL 144°C 200X100X240 REF. DIFUSTHERM</t>
  </si>
  <si>
    <t>DAMPER CORTA-FOGO COM FÚSIVEL 144°C 750X200X240 REF. DIFUSTHERM</t>
  </si>
  <si>
    <t xml:space="preserve">DIFUSOR QUADRADO TAM 05 BRANCO COM REGISTRO REF. DIFUSTHERM </t>
  </si>
  <si>
    <t xml:space="preserve">DIFUSOR QUADRADO TAM 04 BRANCO COM REGISTRO E CAIXA PLENUM COM COLARINHO DE ø200 REF. DIFUSTHERM </t>
  </si>
  <si>
    <t>VENEZIANA DE AR EXTERNO 1200X400 COM TELA - REF. DIFUSTHERM</t>
  </si>
  <si>
    <t>JUNTA FLEXÍVEL TIPO LONA ANTICHAMA 70/100 (LIGAÇÃO NOS EQUIPAMENTOS) - REF. MULTIVAC</t>
  </si>
  <si>
    <t xml:space="preserve">CONJUNTO DE SUSTENTAÇÃO E FIXAÇÃO DOS DUTOS DE VENTILAÇÃO CIRCULARES (PERFIS, TIRANTES, CHUMBADORES E ACESSÓRIOS) </t>
  </si>
  <si>
    <t>VERBA</t>
  </si>
  <si>
    <t>DESPESA GERAL COM ABERTURAS PARA PASSGENS DE LINHA FRIGORÍGENA, DUTOS, GRELHAS E DIFUSORES</t>
  </si>
  <si>
    <t>DESPESA GERAL COM ANDAIMES E FERRAMENTAS DE INSTALAÇÃO, LIMPEZA E COLETA DE ENTULHO ORIGINADOS DA INSTALAÇÃO DE AR CONDICIONADO</t>
  </si>
  <si>
    <t>SERVIÇO DE ACOMPANHAMENTO GERAL DE ENGENHARIA, EMISSÃO DE ART, EMISSÃO DE PROJETO AS BUILT</t>
  </si>
  <si>
    <t>DESPESA GERAL COM DESLOCAMENTO, HOSPEDAGEM, TRANSPORTE DE EQUIPAMENTOS, ETC</t>
  </si>
  <si>
    <t>DESPESA GERAL COM SISTEMA DE DRENAGEM</t>
  </si>
  <si>
    <t>VB</t>
  </si>
  <si>
    <t>CJ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</si>
  <si>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</si>
  <si>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</si>
  <si>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</si>
  <si>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</si>
  <si>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</si>
  <si>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</si>
  <si>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</si>
  <si>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</si>
  <si>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3.2.4</t>
  </si>
  <si>
    <t>3.2.5</t>
  </si>
  <si>
    <t>3.2.6</t>
  </si>
  <si>
    <t>3.3</t>
  </si>
  <si>
    <t>ESGOTO</t>
  </si>
  <si>
    <t>PVC ACESSÓRIOS</t>
  </si>
  <si>
    <t>PVC ESGOTO</t>
  </si>
  <si>
    <t>Composição</t>
  </si>
  <si>
    <t>98110</t>
  </si>
  <si>
    <t>22</t>
  </si>
  <si>
    <t>11</t>
  </si>
  <si>
    <t>01</t>
  </si>
  <si>
    <t>02</t>
  </si>
  <si>
    <t>86883</t>
  </si>
  <si>
    <t>04</t>
  </si>
  <si>
    <t>86879</t>
  </si>
  <si>
    <t>05</t>
  </si>
  <si>
    <t>CAIXA DE GORDURA PEQUENA (CAPACIDADE: 19 L), CIRCULAR, EM PVC, DIÂMETRO INTERNO= 0,3 M. AF_12/2020</t>
  </si>
  <si>
    <t>CAIXA DE INSPEÇÃO GRANDE 41LITROS EM (POLIPROPILENO) COM TAMPA E PROLONGADOR  RESISTENTE A TRÁFEGO DE VEÍCULOS LEVES NAS DIMENSÕES DE 218MMx300MM</t>
  </si>
  <si>
    <t>CAIXA DE GORDURA PP (POLIPROPILENO) 250 LITROS</t>
  </si>
  <si>
    <t>CAIXA SIFONADA, PVC, DN 150 X 150 X 50 MM, JUNTA ELÁSTICA, FORNECIDA E INSTALADA EM RAMAL DE DESCARGA OU EM RAMAL DE ESGOTO SANITÁRIO.</t>
  </si>
  <si>
    <t xml:space="preserve">UN </t>
  </si>
  <si>
    <t xml:space="preserve">SIFÃO DO TIPO GARRAFA/COPO EM PVC 1  X 1.1/2" - FORNECIMENTO E INSTALAÇÃO. </t>
  </si>
  <si>
    <t>SIFÃO DO TIPO FLEXÍVEL EM PVC 1  X 1.1/2  - FORNECIMENTO E INSTALAÇÃO. AF_01/2020</t>
  </si>
  <si>
    <t xml:space="preserve">SIFÃO DO TIPO FLEXÍVEL COM ADAPTADOR EM PVC 1.1/2  X 1.1/2  - FORNECIMENTO E INSTALAÇÃO. </t>
  </si>
  <si>
    <t>VÁLVULA EM PLÁSTICO 1" PARA PIA, TANQUE OU LAVATÓRIO, COM OU SEM LADRÃO - FORNECIMENTO E INSTALAÇÃO. AF_01/2020</t>
  </si>
  <si>
    <t xml:space="preserve">VÁLVULA EM PLÁSTICO 1.1/2 PARA PIA, TANQUE OU LAVATÓRIO, COM OU SEM LADRÃO - FORNECIMENTO E INSTALAÇÃO. 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</si>
  <si>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</si>
  <si>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</si>
  <si>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</si>
  <si>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</si>
  <si>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</si>
  <si>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</si>
  <si>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</si>
  <si>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</si>
  <si>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</si>
  <si>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</si>
  <si>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</si>
  <si>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</si>
  <si>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</si>
  <si>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</si>
  <si>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</si>
  <si>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</si>
  <si>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</si>
  <si>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</si>
  <si>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3.3.19</t>
  </si>
  <si>
    <t>3.3.20</t>
  </si>
  <si>
    <t>3.3.21</t>
  </si>
  <si>
    <t>3.3.22</t>
  </si>
  <si>
    <t>3.3.23</t>
  </si>
  <si>
    <t>3.3.24</t>
  </si>
  <si>
    <t>3.3.25</t>
  </si>
  <si>
    <t>3.3.26</t>
  </si>
  <si>
    <t>3.3.27</t>
  </si>
  <si>
    <t>3.3.28</t>
  </si>
  <si>
    <t>3.3.29</t>
  </si>
  <si>
    <t>3.3.30</t>
  </si>
  <si>
    <t>3.3.31</t>
  </si>
  <si>
    <t>3.3.32</t>
  </si>
  <si>
    <t>303</t>
  </si>
  <si>
    <t>325</t>
  </si>
  <si>
    <t>329</t>
  </si>
  <si>
    <t>89748</t>
  </si>
  <si>
    <t>89728</t>
  </si>
  <si>
    <t>89726</t>
  </si>
  <si>
    <t>89802</t>
  </si>
  <si>
    <t>89806</t>
  </si>
  <si>
    <t>89731</t>
  </si>
  <si>
    <t>89724</t>
  </si>
  <si>
    <t>12</t>
  </si>
  <si>
    <t>06</t>
  </si>
  <si>
    <t>89785</t>
  </si>
  <si>
    <t>07</t>
  </si>
  <si>
    <t>89795</t>
  </si>
  <si>
    <t>89752</t>
  </si>
  <si>
    <t>89778</t>
  </si>
  <si>
    <t>89753</t>
  </si>
  <si>
    <t>89774</t>
  </si>
  <si>
    <t>20044</t>
  </si>
  <si>
    <t>20042</t>
  </si>
  <si>
    <t>89714</t>
  </si>
  <si>
    <t>89711</t>
  </si>
  <si>
    <t>89712</t>
  </si>
  <si>
    <t>89713</t>
  </si>
  <si>
    <t>104344</t>
  </si>
  <si>
    <t>90470</t>
  </si>
  <si>
    <t>90467</t>
  </si>
  <si>
    <t>90466</t>
  </si>
  <si>
    <t>104781</t>
  </si>
  <si>
    <t>104779</t>
  </si>
  <si>
    <t>104788</t>
  </si>
  <si>
    <t xml:space="preserve">ANEL BORRACHA, PARA TUBO PVC, REDE COLETOR ESGOTO, DN 100 MM (NBR 7362)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</si>
  <si>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ANEL BORRACHA, PARA TUBO/CONEXAO PVC PBA, DN 50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</si>
  <si>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ANEL BORRACHA, PARA TUBO/CONEXAO PVC PBA, DN 75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</si>
  <si>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CURVA CURTA 90 GRAUS, PVC, SERIE NORMAL, ESGOTO PREDIAL, DN 100 MM, JUNTA ELÁSTICA, FORNECIDO E INSTALADO EM RAMAL DE DESCARGA OU RAMAL DE ESGOTO SANITÁRIO. AF_08/2022</t>
  </si>
  <si>
    <t>CURVA CURTA 90 GRAUS, PVC, SERIE NORMAL, ESGOTO PREDIAL, DN 40 MM, JUNTA SOLDÁVEL,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</si>
  <si>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</si>
  <si>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45 GRAUS, PVC, SERIE NORMAL, ESGOTO PREDIAL, DN 50 MM, JUNTA ELÁSTICA, FORNECIDO E INSTALADO EM PRUMADA DE ESGOTO SANITÁRIO OU VENTILAÇÃO. AF_08/2022</t>
  </si>
  <si>
    <t>JOELHO 45 GRAUS, PVC, SERIE NORMAL, ESGOTO PREDIAL, DN 75 MM, JUNTA ELÁSTICA, FORNECIDO E INSTALADO EM PRUMADA DE ESGOTO SANITÁRIO OU VENTILAÇÃO. AF_08/2022</t>
  </si>
  <si>
    <t>JOELHO 90 GRAUS, PVC, SERIE NORMAL, ESGOTO PREDIAL, DN 50 MM, JUNTA ELÁSTICA, FORNECIDO E INSTALADO EM RAMAL DE DESCARGA OU RAMAL DE ESGOTO SANITÁRIO. AF_08/2022</t>
  </si>
  <si>
    <t>JOELHO 90 GRAUS, PVC, SERIE NORMAL, ESGOTO PREDIAL, DN 40 MM, JUNTA SOLDÁVEL, FORNECIDO E INSTALADO EM RAMAL DE DESCARGA OU RAMAL DE ESGOTO SANITÁRIO. AF_08/2022</t>
  </si>
  <si>
    <t>JUNÇÃO SIMPLES, PVC, SERIE NORMAL, ESGOTO PREDIAL, DN 100 X 50 MM, JUNTA ELÁSTICA, FORNECIDO E INSTALADO EM RAMAL DE DESCARGA OU RAMAL DE ESGOTO SANITÁRIO. AF_08/2022</t>
  </si>
  <si>
    <t>JUNÇÃO SIMPLES, PVC, SERIE NORMAL, ESGOTO PREDIAL, DN 100 X 75 MM, JUNTA ELÁSTICA, FORNECIDO E INSTALADO EM RAMAL DE DESCARGA OU RAMAL DE ESGOTO SANITÁRIO. AF_08/2022</t>
  </si>
  <si>
    <t>JUNÇÃO SIMPLES, PVC, SERIE NORMAL, ESGOTO PREDIAL, DN 75 X 50 MM, JUNTA ELÁSTICA, FORNECIDO E INSTALADO EM RAMAL DE DESCARGA OU RAMAL DE ESGOTO SANITÁRIO. AF_08/2022</t>
  </si>
  <si>
    <t>JUNÇÃO SIMPLES, PVC, SERIE NORMAL, ESGOTO PREDIAL, DN 50 X 50 MM, JUNTA ELÁSTICA, FORNECIDO E INSTALADO EM RAMAL DE DESCARGA OU RAMAL DE ESGOTO SANITÁRIO. AF_08/2022</t>
  </si>
  <si>
    <t>JUNÇÃO SIMPLES, PVC, SERIE NORMAL, ESGOTO PREDIAL, DN 75 X 75 MM, JUNTA ELÁSTICA, FORNECIDO E INSTALADO EM RAMAL DE DESCARGA OU RAMAL DE ESGOTO SANITÁRIO. AF_08/2022</t>
  </si>
  <si>
    <t>LUVA SIMPLES, PVC, SERIE NORMAL, ESGOTO PREDIAL, DN 40 MM, JUNTA SOLDÁVEL, FORNECIDO E INSTALADO EM RAMAL DE DESCARGA OU RAMAL DE ESGOTO SANITÁRIO. AF_08/2022</t>
  </si>
  <si>
    <t>LUVA SIMPLES, PVC, SERIE NORMAL, ESGOTO PREDIAL, DN 100 MM, JUNTA ELÁSTICA, FORNECIDO E INSTALADO EM RAMAL DE DESCARGA OU RAMAL DE ESGOTO SANITÁRIO. AF_08/2022</t>
  </si>
  <si>
    <t>LUVA SIMPLES, PVC, SERIE NORMAL, ESGOTO PREDIAL, DN 50 MM, JUNTA ELÁSTICA, FORNECIDO E INSTALADO EM RAMAL DE DESCARGA OU RAMAL DE ESGOTO SANITÁRIO. AF_08/2022</t>
  </si>
  <si>
    <t>LUVA SIMPLES, PVC, SERIE NORMAL, ESGOTO PREDIAL, DN 75 MM, JUNTA ELÁSTICA, FORNECIDO E INSTALADO EM RAMAL DE DESCARGA OU RAMAL DE ESGOTO SANITÁRIO. AF_08/2022</t>
  </si>
  <si>
    <t xml:space="preserve">REDUCAO EXCENTRICA PVC, DN 100 X 75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</si>
  <si>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REDUCAO EXCENTRICA PVC, DN 75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</si>
  <si>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TUBO PVC, SERIE NORMAL, ESGOTO PREDIAL, DN 100 MM, FORNECIDO E INSTALADO EM RAMAL DE DESCARGA OU RAMAL DE ESGOTO SANITÁRIO. AF_08/2022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</si>
  <si>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</si>
  <si>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</si>
  <si>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TUBO PVC, SERIE NORMAL, ESGOTO PREDIAL, DN 75 MM, FORNECIDO E INSTALADO EM RAMAL DE DESCARGA OU RAMAL DE ESGOTO SANITÁRIO. AF_08/2022</t>
  </si>
  <si>
    <t>TE, PVC, SÉRIE NORMAL, ESGOTO PREDIAL, DN 100 X 50 MM, JUNTA ELÁSTICA, FORNECIDO E INSTALADO EM RAMAL DE DESCARGA OU RAMAL DE ESGOTO SANITÁRIO. AF_08/2022</t>
  </si>
  <si>
    <t>CHUMBAMENTO LINEAR EM CONTRAPISO PARA RAMAIS/DISTRIBUIÇÃO DE INSTALAÇÕES HIDRÁULICAS COM DIÂMETROS MAIORES QUE 75 MM E MENORES OU IGUAIS A 100 MM. AF_09/2023</t>
  </si>
  <si>
    <t>CHUMBAMENTO LINEAR EM ALVENARIA PARA RAMAIS/DISTRIBUIÇÃO DE INSTALAÇÕES HIDRÁULICAS COM DIÂMETROS MAIORES QUE 40 MM E MENORES OU IGUAIS A 75 MM. AF_09/2023</t>
  </si>
  <si>
    <t>CHUMBAMENTO LINEAR EM ALVENARIA PARA RAMAIS/DISTRIBUIÇÃO DE INSTALAÇÕES HIDRÁULICAS COM DIÂMETROS MENORES OU IGUAIS A 40 MM. AF_09/2023</t>
  </si>
  <si>
    <t>RASGO LINEAR MECANIZADO EM ALVENARIA, PARA RAMAIS/ DISTRIBUIÇÃO DE INSTALAÇÕES HIDRÁULICAS, DIÂMETROS MAIORES QUE 40 MM E MENORES OU IGUAIS A 75 MM. AF_09/2023</t>
  </si>
  <si>
    <t>RASGO LINEAR MECANIZADO EM ALVENARIA, PARA RAMAIS/ DISTRIBUIÇÃO DE INSTALAÇÕES HIDRÁULICAS, DIÂMETROS MENORES OU IGUAIS A 40 MM. AF_09/2023</t>
  </si>
  <si>
    <t>RASGO LINEAR MECANIZADO EM CONCRETO, PARA RAMAIS/ DISTRIBUIÇÃO DE INSTALAÇÕES HIDRÁULICAS, DIÂMETROS MAIORES QUE 75 MM E MENORES OU IGUAIS A 100 MM. AF_09/2023</t>
  </si>
  <si>
    <t>3.4</t>
  </si>
  <si>
    <t>PVC ESGOTO VENTILAÇÃO</t>
  </si>
  <si>
    <t>3.4.1</t>
  </si>
  <si>
    <t>20</t>
  </si>
  <si>
    <t>89798</t>
  </si>
  <si>
    <t>3.4.2</t>
  </si>
  <si>
    <t>3.4.3</t>
  </si>
  <si>
    <t>JOELHO 90 GRAUS, PVC, SERIE NORMAL, ESGOTO PREDIAL, DN 50 MM, JUNTA ELÁSTICA, FORNECIDO E INSTALADO EM PRUMADA DE ESGOTO SANITÁRIO OU VENTILAÇÃO. AF_08/2022</t>
  </si>
  <si>
    <t>TUBO PVC, SERIE NORMAL, ESGOTO PREDIAL, DN 50 MM, FORNECIDO E INSTALADO EM PRUMADA DE ESGOTO SANITÁRIO OU VENTILAÇÃO. AF_08/2022</t>
  </si>
  <si>
    <t>3.5</t>
  </si>
  <si>
    <t>3.6</t>
  </si>
  <si>
    <t>ÁGUA FRIA - APARELHOS</t>
  </si>
  <si>
    <t>ÁGUA FRIA - METAIS</t>
  </si>
  <si>
    <t>3.7</t>
  </si>
  <si>
    <t>ÁGUA FRIA - PPR</t>
  </si>
  <si>
    <t>3.7.1</t>
  </si>
  <si>
    <t>3.6.1</t>
  </si>
  <si>
    <t>3.5.1</t>
  </si>
  <si>
    <t>3.6.2</t>
  </si>
  <si>
    <t>86932</t>
  </si>
  <si>
    <t>89987</t>
  </si>
  <si>
    <t>94792</t>
  </si>
  <si>
    <t>VASO SANITÁRIO SIFONADO COM CAIXA ACOPLADA LOUÇA BRANCA - PADRÃO MÉDIO, INCLUSO ENGATE FLEXÍVEL EM METAL CROMADO, 1/2  X 40CM - FORNECIMENTO E INSTALAÇÃO. AF_01/2020</t>
  </si>
  <si>
    <t>REGISTRO DE GAVETA BRUTO, LATÃO, ROSCÁVEL, 3/4", COM ACABAMENTO E CANOPLA CROMADOS - FORNECIMENTO E INSTALAÇÃO. AF_08/2021</t>
  </si>
  <si>
    <t>REGISTRO DE GAVETA BRUTO, LATÃO, ROSCÁVEL, 1", COM ACABAMENTO E CANOPLA CROMADOS - FORNECIMENTO E INSTALAÇÃO. AF_08/2021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</si>
  <si>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</si>
  <si>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</si>
  <si>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</si>
  <si>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</si>
  <si>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</si>
  <si>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</si>
  <si>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</si>
  <si>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</si>
  <si>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3.7.10</t>
  </si>
  <si>
    <t>3.7.11</t>
  </si>
  <si>
    <t>3.7.12</t>
  </si>
  <si>
    <t>3.7.13</t>
  </si>
  <si>
    <t>3.7.14</t>
  </si>
  <si>
    <t>3.7.15</t>
  </si>
  <si>
    <t>3.7.16</t>
  </si>
  <si>
    <t>14</t>
  </si>
  <si>
    <t>08</t>
  </si>
  <si>
    <t>96662</t>
  </si>
  <si>
    <t>21</t>
  </si>
  <si>
    <t>96637</t>
  </si>
  <si>
    <t>96652</t>
  </si>
  <si>
    <t>19</t>
  </si>
  <si>
    <t>23</t>
  </si>
  <si>
    <t>96647</t>
  </si>
  <si>
    <t>96648</t>
  </si>
  <si>
    <t>96642</t>
  </si>
  <si>
    <t>96666</t>
  </si>
  <si>
    <t>15</t>
  </si>
  <si>
    <t>16</t>
  </si>
  <si>
    <t>90443</t>
  </si>
  <si>
    <t>104766</t>
  </si>
  <si>
    <t>ADAPTADOR DE TRANSIÇÃO F/F, PPR, 32 MM X 1", CLASSE PN 25, INSTALADO EM RAMAL DE DISTRIBUIÇÃO DE ÁGUA   FORNECIMENTO E INSTALAÇÃO. AF_08/2022</t>
  </si>
  <si>
    <t>ADAPTADOR DE TRANSIÇÃO F/M, PPR, 25 MM X 3/4", CLASSE PN 25, INSTALADO EM RAMAL DE DISTRIBUIÇÃO DE ÁGUA   FORNECIMENTO E INSTALAÇÃO. AF_08/2022</t>
  </si>
  <si>
    <t>CURVA DE TRANSPOSIÇÃO, PPR, DN 25 MM, INSTALADO EM RAMAL OU SUB-RAMAL DE ÁGUA - FORNECIMENTO E INSTALAÇÃO. AF_08/2022</t>
  </si>
  <si>
    <t xml:space="preserve">JOELHO PPR, 90 GRAUS, SOLDAVEL, F/F, 25 MM X 1/2'', COM INSERTO METÁLICO PARA AGUA QUENTE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</si>
  <si>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JOELHO PPR, 90 GRAUS, SOLDAVEL,  25 MM X 3/4'', COM INSERTO METÁLICO PARA AGUA QUENTE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</si>
  <si>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JOELHO 90 GRAUS, PPR, DN 25 MM, CLASSE PN 25, INSTALADO EM RAMAL OU SUB-RAMAL DE ÁGUA   FORNECIMENTO E INSTALAÇÃO. AF_08/2022</t>
  </si>
  <si>
    <t>BUCHA DE REDUÇÃO, PPR, 32 X 25, CLASSE PN 25, INSTALADO EM RAMAL DE DISTRIBUIÇÃO DE ÁGUA   FORNECIMENTO E INSTALAÇÃO. AF_08/2022</t>
  </si>
  <si>
    <t>JOELHO 90 GRAUS, PPR, DN 32 MM, CLASSE PN 25, INSTALADO EM RAMAL DE DISTRIBUIÇÃO - FORNECIMENTO E INSTALAÇÃO. AF_08/2022</t>
  </si>
  <si>
    <t>TUBO, PPR, DN 25, CLASSE PN 25,  INSTALADO EM RAMAL DE DISTRIBUIÇÃO DE ÁGUA   FORNECIMENTO E INSTALAÇÃO. AF_08/2022</t>
  </si>
  <si>
    <t>TUBO, PPR, DN 32, CLASSE PN 25,  INSTALADO EM RAMAL DE DISTRIBUIÇÃO DE ÁGUA   FORNECIMENTO E INSTALAÇÃO. AF_08/2022</t>
  </si>
  <si>
    <t>TÊ NORMAL, PPR, DN 25 MM, CLASSE PN 25, INSTALADO EM RAMAL OU SUB-RAMAL DE ÁGUA   FORNECIMENTO E INSTALAÇÃO. AF_08/2022</t>
  </si>
  <si>
    <t>TÊ NORMAL, PPR, DN 32 MM, CLASSE PN 25, INSTALADO EM RAMAL DE DISTRIBUIÇÃO DE ÁGUA   FORNECIMENTO E INSTALAÇÃO. AF_08/2022</t>
  </si>
  <si>
    <t>TÊ NORMAL, PPR, 25  MM x 1/2", CLASSE PN 25, COM INSERTO METÁLICO,  INSTALADO EM RAMAL OU SUB-RAMAL DE ÁGUA   FORNECIMENTO E INSTALAÇÃO. AF_08/2022</t>
  </si>
  <si>
    <t>TÊ, PPR, 32MM x 25MM x 32MM, COM REDUÇÃO CENTRAL,  INSTALADO EM RESERVAÇÃO PREDIAL DE ÁGUA  - FORNECIMENTO E INSTALAÇÃO. AF_04/2024</t>
  </si>
  <si>
    <t>RASGO LINEAR MANUAL EM ALVENARIA, PARA RAMAIS/ DISTRIBUIÇÃO DE INSTALAÇÕES HIDRÁULICAS, DIÂMETROS MENORES OU IGUAIS A 40 MM. AF_09/2023</t>
  </si>
  <si>
    <t>FURO MECANIZADO EM CONCRETO, COM PERFURATRIZ, PARA INSTALAÇÕES ELÉTRICAS, DIÂMETROS MAIORES QUE 40 MM E MENORES OU IGUAIS A 75 MM. AF_09/2023</t>
  </si>
  <si>
    <t>3.9</t>
  </si>
  <si>
    <t>3.8</t>
  </si>
  <si>
    <t>3.10</t>
  </si>
  <si>
    <t>3.11</t>
  </si>
  <si>
    <t>PRESSURIZADOR - ÁGUA FRIA</t>
  </si>
  <si>
    <t>METAIS - ÁGUA QUENTE</t>
  </si>
  <si>
    <t>PPR ÁGUA QUENTE</t>
  </si>
  <si>
    <t>3.8.1</t>
  </si>
  <si>
    <t>3.9.1</t>
  </si>
  <si>
    <t>3.10.1</t>
  </si>
  <si>
    <t>3.10.2</t>
  </si>
  <si>
    <t>3.10.3</t>
  </si>
  <si>
    <t>3.11.1</t>
  </si>
  <si>
    <t>86886</t>
  </si>
  <si>
    <t>25</t>
  </si>
  <si>
    <t>89986</t>
  </si>
  <si>
    <t>PRESSURIZADOR TANGO SFL 20 220V-  INCLUSIVE FIXAÇÃO E INSTALAÇÃO</t>
  </si>
  <si>
    <t>ENGATE FLEXÍVEL EM INOX, 1/2  X 30CM - FORNECIMENTO E INSTALAÇÃO. AF_01/2020</t>
  </si>
  <si>
    <t>REGISTRO DE GAVETA BRUTO, LATÃO, ROSCÁVEL, 1/2", COM ACABAMENTO E CANOPLA CROMADOS - FORNECIMENTO E INSTALAÇÃO. AF_08/2021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</si>
  <si>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</si>
  <si>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</si>
  <si>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</si>
  <si>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</si>
  <si>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</si>
  <si>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</si>
  <si>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</si>
  <si>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</si>
  <si>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3.11.10</t>
  </si>
  <si>
    <t>3.11.11</t>
  </si>
  <si>
    <t>3.11.12</t>
  </si>
  <si>
    <t>3.11.13</t>
  </si>
  <si>
    <t>3.11.14</t>
  </si>
  <si>
    <t>3.11.15</t>
  </si>
  <si>
    <t>3.11.16</t>
  </si>
  <si>
    <t>3.11.17</t>
  </si>
  <si>
    <t>3.11.18</t>
  </si>
  <si>
    <t>17</t>
  </si>
  <si>
    <t>18</t>
  </si>
  <si>
    <t>26</t>
  </si>
  <si>
    <t>96747</t>
  </si>
  <si>
    <t>96650</t>
  </si>
  <si>
    <t>104195</t>
  </si>
  <si>
    <t>ADAPTADOR DE TRANSIÇÃO F/F, PPR, 20 MM X 1/2", CLASSE PN 25, INSTALADO EM RAMAL DE DISTRIBUIÇÃO DE ÁGUA   FORNECIMENTO E INSTALAÇÃO. AF_08/2022</t>
  </si>
  <si>
    <t>BUCHA DE REDUÇÃO, PPR, 32 X 20, CLASSE PN 25, INSTALADO EM PRUMADA DE ÁGUA   FORNECIMENTO E INSTALAÇÃO . AF_08/2022</t>
  </si>
  <si>
    <t>CURVA DE TRANSPOSIÇÃO, PPR, DN 20 MM, INSTALADO EM RAMAL OU SUB-RAMAL DE ÁGUA - FORNECIMENTO E INSTALAÇÃO. AF_08/2022</t>
  </si>
  <si>
    <t>JOELHO 90 GRAUS, PPR, DN 20 MM, INSTALADO EM RESERVAÇÃO PREDIAL DE ÁGUA - FORNECIMENTO E INSTALAÇÃO. AF_04/2024</t>
  </si>
  <si>
    <t>JOELHO 90 GRAUS, PPR, DN 25 MM, CLASSE PN 25, INSTALADO EM RAMAL DE DISTRIBUIÇÃO   FORNECIMENTO E INSTALAÇÃO. AF_08/2022</t>
  </si>
  <si>
    <t>TUBO, PPR, DN 20, CLASSE PN25, INSTALADO EM RAMAL OU SUB-RAMAL DE ÁGUA - FORNECIMENTO E INSTALAÇÃO. AF_08/2022</t>
  </si>
  <si>
    <t>CHUMBAMENTO LINEAR EM ALVENARIA PARA ELETRODUTOS COM DIÂMETROS MENORES OU IGUAIS A 40 MM. AF_09/2023</t>
  </si>
  <si>
    <t>3.12</t>
  </si>
  <si>
    <t>PRESSURIZADOR - ÁGUA QUENTE</t>
  </si>
  <si>
    <t>3.12.1</t>
  </si>
  <si>
    <t>PRESSURIZADOR DE ÁGUA PL20 350W 20 MCA - LORENZETTI INCLUSIVE FIXAÇÃO E INSTALAÇÃO</t>
  </si>
  <si>
    <t>4.1.1</t>
  </si>
  <si>
    <t>4.1</t>
  </si>
  <si>
    <t>CABO UNIPOLAR (COBRE)</t>
  </si>
  <si>
    <t>4.1.2</t>
  </si>
  <si>
    <t>4.1.3</t>
  </si>
  <si>
    <t>4.1.4</t>
  </si>
  <si>
    <t>4.1.5</t>
  </si>
  <si>
    <t>4.1.6</t>
  </si>
  <si>
    <t>4.1.7</t>
  </si>
  <si>
    <t>4.2</t>
  </si>
  <si>
    <t>DISPOSITIVO ELÉTRICO - EMBUTIDO</t>
  </si>
  <si>
    <t>CABO DE COBRE FLEXÍVEL ISOLADO, 1,5 MM², ANTI-CHAMA 450/750 V, PARA CIRCUITOS TERMINAIS - FORNECIMENTO E INSTALAÇÃO. AF_03/2023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</si>
  <si>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</si>
  <si>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</si>
  <si>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CABO DE COBRE FLEXÍVEL ISOLADO, 6 MM², ANTI-CHAMA 450/750 V, PARA CIRCUITOS TERMINAIS - FORNECIMENTO E INSTALAÇÃO. AF_03/2023</t>
  </si>
  <si>
    <t>CABO DE COBRE FLEXÍVEL ISOLADO, 10 MM², ANTI-CHAMA 450/750 V, PARA DISTRIBUIÇÃO - FORNECIMENTO E INSTALAÇÃO. AF_10/2020</t>
  </si>
  <si>
    <t xml:space="preserve">CABO DE COBRE FLEXÍVEL ISOLADO, 35 MM², ANTI-CHAMA 450/750 V, PARA CIRCUITOS TERMINAIS - FORNECIMENTO E INSTALAÇÃO. </t>
  </si>
  <si>
    <t xml:space="preserve">CABO DE COBRE FLEXÍVEL ISOLADO, 70 MM², ANTI-CHAMA 450/750 V, PARA CIRCUITOS TERMINAIS - FORNECIMENTO E INSTALAÇÃO. 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</si>
  <si>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</si>
  <si>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</si>
  <si>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</si>
  <si>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</si>
  <si>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</si>
  <si>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</si>
  <si>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</si>
  <si>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</si>
  <si>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</si>
  <si>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</si>
  <si>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</si>
  <si>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</si>
  <si>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</si>
  <si>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INTERRUPTOR PARALELO (1 MÓDULO), 10A/250V, INCLUINDO SUPORTE E PLACA - FORNECIMENTO E INSTALAÇÃO. AF_03/2023</t>
  </si>
  <si>
    <t>INTERRUPTOR SIMPLES (1 MÓDULO), 10A/250V, INCLUINDO SUPORTE E PLACA - FORNECIMENTO E INSTALAÇÃO. AF_03/2023</t>
  </si>
  <si>
    <t>INTERRUPTOR PARALELO (3 MÓDULOS), 10A/250V, INCLUINDO SUPORTE E PLACA - FORNECIMENTO E INSTALAÇÃO. AF_03/2023</t>
  </si>
  <si>
    <t>INTERRUPTOR SIMPLES (3 MÓDULOS), 10A/250V, INCLUINDO SUPORTE E PLACA - FORNECIMENTO E INSTALAÇÃO. AF_03/2023</t>
  </si>
  <si>
    <t>TOMADA MÉDIA DE EMBUTIR (2 MÓDULOS), 2P+T 20 A, INCLUINDO SUPORTE E PLACA - FORNECIMENTO E INSTALAÇÃO. AF_03/2023</t>
  </si>
  <si>
    <t>TOMADA MÉDIA DE EMBUTIR (1 MÓDULO), 2P+T 20 A, INCLUINDO SUPORTE E PLACA - FORNECIMENTO E INSTALAÇÃO. AF_03/2023</t>
  </si>
  <si>
    <t>TOMADA BAIXA DE EMBUTIR (2 MÓDULOS), 2P+T 20 A, INCLUINDO SUPORTE E PLACA - FORNECIMENTO E INSTALAÇÃO. AF_03/2023</t>
  </si>
  <si>
    <t>TOMADA BAIXA DE EMBUTIR (1 MÓDULO), 2P+T 20 A, INCLUINDO SUPORTE E PLACA - FORNECIMENTO E INSTALAÇÃO. AF_03/2023</t>
  </si>
  <si>
    <t>TOMADA ALTA DE EMBUTIR (1 MÓDULO), 2P+T 20 A, INCLUINDO SUPORTE E PLACA - FORNECIMENTO E INSTALAÇÃO. AF_03/2023</t>
  </si>
  <si>
    <t>INTERRUPTOR SIMPLES (1 MÓDULO) COM 1 TOMADA DE EMBUTIR 2P+T 20 A, INCLUINDO SUPORTE E PLACA - FORNECIMENTO E INSTALAÇÃO. AF_03/2023</t>
  </si>
  <si>
    <t>TOMADA MÉDIA DE EMBUTIR (1 MÓDULO), 3P+T+N 20 A, COM SUPORTE E COM PLACA - FORNECIMENTO E INSTALAÇÃO. AF_03/2023</t>
  </si>
  <si>
    <t>TOMADA ALTA DE EMBUTIR (1 MÓDULO), 3P+T+N 40 A, INCLUINDO SUPORTE E PLACA - FORNECIMENTO E INSTALAÇÃO. AF_03/2023</t>
  </si>
  <si>
    <t>TOMADA ALTA DE EMBUTIR (1 MÓDULO), 3P+T 20 A, INCLUINDO SUPORTE E PLACA - FORNECIMENTO E INSTALAÇÃO.</t>
  </si>
  <si>
    <t>4.3</t>
  </si>
  <si>
    <t>DISPOSITIVO DE PROTEÇÃO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</si>
  <si>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</si>
  <si>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</si>
  <si>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</si>
  <si>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</si>
  <si>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</si>
  <si>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</si>
  <si>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</si>
  <si>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</si>
  <si>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</si>
  <si>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</si>
  <si>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DISJUNTOR TRIPOLAR TIPO DIN, CORRENTE NOMINAL DE 20A - FORNECIMENTO E INSTALAÇÃO. AF_10/2020</t>
  </si>
  <si>
    <t>DISJUNTOR TRIPOLAR TIPO DIN, CORRENTE NOMINAL DE 40A - FORNECIMENTO E INSTALAÇÃO. AF_10/2020</t>
  </si>
  <si>
    <t>DISJUNTOR MONOPOLAR TIPO DIN, CORRENTE NOMINAL DE 16A - FORNECIMENTO E INSTALAÇÃO. AF_10/2020</t>
  </si>
  <si>
    <t>DISJUNTOR MONOPOLAR TIPO DIN, CORRENTE NOMINAL DE 20A - FORNECIMENTO E INSTALAÇÃO. AF_10/2020</t>
  </si>
  <si>
    <t>DISJUNTOR MONOPOLAR TIPO DIN, CORRENTE NOMINAL DE 32A - FORNECIMENTO E INSTALAÇÃO. AF_10/2020</t>
  </si>
  <si>
    <t>DISJUNTOR MONOPOLAR TIPO DIN, CORRENTE NOMINAL DE 40A - FORNECIMENTO E INSTALAÇÃO. AF_10/2020</t>
  </si>
  <si>
    <t>DISJUNTOR TERMOMAGNÉTICO TRIPOLAR , CORRENTE NOMINAL DE 150A - FORNECIMENTO E INSTALAÇÃO. AF_10/2020</t>
  </si>
  <si>
    <t xml:space="preserve">DISJUNTOR BIPOLAR TIPO DR, CORRENTE NOMINAL DE 25A - UN FORNECIMENTO E INSTALAÇÃO. </t>
  </si>
  <si>
    <t xml:space="preserve">DISJUNTOR BIPOLAR TIPO DR, CORRENTE NOMINAL DE 40A - UN FORNECIMENTO E INSTALAÇÃO. </t>
  </si>
  <si>
    <t xml:space="preserve">DISJUNTOR TETRAPOLAR TIPO DR, CORRENTE NOMINAL DE 25A - UN FORNECIMENTO E INSTALAÇÃO. </t>
  </si>
  <si>
    <t>4.4</t>
  </si>
  <si>
    <t>ELETROCALHA FURADA TIPO C</t>
  </si>
  <si>
    <t>4.5</t>
  </si>
  <si>
    <t>ELETRODUTO PVC FLEXÍVEL</t>
  </si>
  <si>
    <t>4.4.1</t>
  </si>
  <si>
    <t>4.5.1</t>
  </si>
  <si>
    <t xml:space="preserve">ELETROCALHA LISA OU PERFURADA EM AÇO GALVANIZADO, LARGURA  100MM E ALTURA 50MM, INCLUSIVE EMENDA E FIXAÇÃO - FORNECIMENTO E INSTALAÇÃO. AF_04/2023 </t>
  </si>
  <si>
    <t>4.5.2</t>
  </si>
  <si>
    <t>4.5.3</t>
  </si>
  <si>
    <t>4.5.4</t>
  </si>
  <si>
    <t>4.5.5</t>
  </si>
  <si>
    <t>4.5.6</t>
  </si>
  <si>
    <t>ELETRODUTO FLEXÍVEL CORRUGADO, PVC, DN 32 MM (1"), PARA CIRCUITOS TERMINAIS, INSTALADO EM PAREDE - FORNECIMENTO E INSTALAÇÃO. AF_03/2023</t>
  </si>
  <si>
    <t>ELETRODUTO FLEXÍVEL CORRUGADO, PVC, DN 25 MM (3/4"), PARA CIRCUITOS TERMINAIS, INSTALADO EM PAREDE - FORNECIMENTO E INSTALAÇÃO. AF_03/2023</t>
  </si>
  <si>
    <t>ELETRODUTO FLEXÍVEL CORRUGADO, PEAD, DN 40 MM (1 1/4"), PARA CIRCUITOS TERMINAIS, INSTALADO EM PAREDE - FORNECIMENTO E INSTALAÇÃO. AF_03/2023</t>
  </si>
  <si>
    <t>ELETRODUTO FLEXÍVEL CORRUGADO, PEAD, DN 63 MM (2"), PARA CIRCUITOS TERMINAIS, INSTALADO EM PAREDE - FORNECIMENTO E INSTALAÇÃO. AF_03/2023</t>
  </si>
  <si>
    <t>RASGO LINEAR MANUAL EM ALVENARIA, PARA ELETRODUTOS, DIÂMETROS MENORES OU IGUAIS A 40 MM. AF_09/2023</t>
  </si>
  <si>
    <t>QUEBRA EM ALVENARIA PARA INSTALAÇÃO DE CAIXA DE TOMADA (4X4 OU 4X2). AF_09/2023</t>
  </si>
  <si>
    <t>4.6</t>
  </si>
  <si>
    <t>4.7</t>
  </si>
  <si>
    <t>LUMINÁRIAS E ACESSÓRIOS</t>
  </si>
  <si>
    <t>QUADRO DISTRIB. CHAPA PINTADA - EMBUTIR</t>
  </si>
  <si>
    <t>4.6.1</t>
  </si>
  <si>
    <t>4.7.1</t>
  </si>
  <si>
    <t>4.6.2</t>
  </si>
  <si>
    <t>4.6.3</t>
  </si>
  <si>
    <t>4.6.4</t>
  </si>
  <si>
    <t>LUMINÁRIA LED DE EMBUTIR 6500K DE 24W</t>
  </si>
  <si>
    <t>LUMINÁRIA LED DE EMBUTIR 6500K DE 36W</t>
  </si>
  <si>
    <t xml:space="preserve">LUMINARIA ARANDELA TIPO MEIA-LUA COM VIDRO FOSCO *30 X 15* CM, PARA 1 LAMPADA, BASE E27, POTENCIA MAXIMA 40/60 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</si>
  <si>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LAMPADA LED 6W COM SPOT DE EMBUTIR FACE RECUADO QUADRADO PAR20 13X13X3,5CM TERMOPLÁSTICO BRANCO</t>
  </si>
  <si>
    <t>QUADRO DE DISTRIBUIÇÃO DE ENERGIA EM CHAPA DE AÇO GALVANIZADO, DE EMBUTIR, COM BARRAMENTO TRIFÁSICO 150A, COM CAPACIDADE MÍNIMA PARA 60 DISJUNTORES - FORNECIMENTO E INSTALAÇÃO.</t>
  </si>
  <si>
    <t>bdi</t>
  </si>
  <si>
    <t>Erechim, Janeiro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</si>
</sst>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* #,##0.00_-;\-* #,##0.00_-;_-* \-??_-;_-@_-"/>
    <numFmt numFmtId="166" formatCode="_(* #,##0.00_);_(* \(#,##0.00\);_(* \-??_);_(@_)"/>
    <numFmt numFmtId="167" formatCode="_-&quot;R$ &quot;* #,##0.00_-;&quot;-R$ &quot;* #,##0.00_-;_-&quot;R$ &quot;* \-??_-;_-@_-"/>
  </numFmts>
  <fonts count="2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u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1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4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4"/>
        <bgColor indexed="4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5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11" fillId="0" borderId="0"/>
    <xf numFmtId="0" fontId="6" fillId="0" borderId="0"/>
    <xf numFmtId="0" fontId="6" fillId="0" borderId="0"/>
    <xf numFmtId="43" fontId="11" fillId="0" borderId="0" applyFont="0" applyFill="0" applyBorder="0" applyAlignment="0" applyProtection="0"/>
    <xf numFmtId="0" fontId="12" fillId="13" borderId="0" applyNumberFormat="0" applyBorder="0" applyAlignment="0" applyProtection="0"/>
    <xf numFmtId="0" fontId="12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1" borderId="0" applyNumberFormat="0" applyBorder="0" applyAlignment="0" applyProtection="0"/>
    <xf numFmtId="0" fontId="15" fillId="18" borderId="15" applyNumberFormat="0" applyAlignment="0" applyProtection="0"/>
    <xf numFmtId="0" fontId="16" fillId="19" borderId="16" applyNumberFormat="0" applyAlignment="0" applyProtection="0"/>
    <xf numFmtId="0" fontId="17" fillId="0" borderId="17" applyNumberFormat="0" applyFill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19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7" borderId="0" applyNumberFormat="0" applyBorder="0" applyAlignment="0" applyProtection="0"/>
    <xf numFmtId="0" fontId="18" fillId="12" borderId="15" applyNumberFormat="0" applyAlignment="0" applyProtection="0"/>
    <xf numFmtId="167" fontId="11" fillId="0" borderId="0" applyFill="0" applyBorder="0" applyAlignment="0" applyProtection="0"/>
    <xf numFmtId="0" fontId="11" fillId="0" borderId="0"/>
    <xf numFmtId="0" fontId="12" fillId="0" borderId="0"/>
    <xf numFmtId="0" fontId="11" fillId="14" borderId="18" applyNumberFormat="0" applyAlignment="0" applyProtection="0"/>
    <xf numFmtId="9" fontId="11" fillId="0" borderId="0" applyFill="0" applyBorder="0" applyAlignment="0" applyProtection="0"/>
    <xf numFmtId="9" fontId="11" fillId="0" borderId="0" applyFill="0" applyBorder="0" applyAlignment="0" applyProtection="0"/>
    <xf numFmtId="0" fontId="19" fillId="18" borderId="19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0" borderId="22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2" fillId="0" borderId="23" applyNumberFormat="0" applyFill="0" applyAlignment="0" applyProtection="0"/>
    <xf numFmtId="166" fontId="11" fillId="0" borderId="0" applyFill="0" applyBorder="0" applyAlignment="0" applyProtection="0"/>
    <xf numFmtId="165" fontId="11" fillId="0" borderId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10" fontId="0" fillId="0" borderId="0" xfId="2" applyNumberFormat="1" applyFont="1"/>
    <xf numFmtId="44" fontId="0" fillId="0" borderId="0" xfId="1" applyFont="1"/>
    <xf numFmtId="4" fontId="0" fillId="0" borderId="0" xfId="0" applyNumberFormat="1"/>
    <xf numFmtId="0" fontId="3" fillId="0" borderId="10" xfId="3" applyFont="1" applyBorder="1" applyAlignment="1">
      <alignment horizontal="center" vertical="center" wrapText="1"/>
    </xf>
    <xf numFmtId="0" fontId="2" fillId="6" borderId="10" xfId="3" applyFont="1" applyFill="1" applyBorder="1" applyAlignment="1">
      <alignment horizontal="center" vertical="center" wrapText="1"/>
    </xf>
    <xf numFmtId="4" fontId="3" fillId="0" borderId="10" xfId="3" applyNumberFormat="1" applyFont="1" applyBorder="1" applyAlignment="1">
      <alignment horizontal="center" vertical="center" wrapText="1"/>
    </xf>
    <xf numFmtId="9" fontId="3" fillId="7" borderId="10" xfId="4" applyFont="1" applyFill="1" applyBorder="1" applyAlignment="1" applyProtection="1">
      <alignment horizontal="center" vertical="center" wrapText="1"/>
      <protection locked="0"/>
    </xf>
    <xf numFmtId="4" fontId="2" fillId="6" borderId="10" xfId="3" applyNumberFormat="1" applyFont="1" applyFill="1" applyBorder="1" applyAlignment="1">
      <alignment horizontal="center" vertical="center" wrapText="1"/>
    </xf>
    <xf numFmtId="4" fontId="8" fillId="6" borderId="10" xfId="3" applyNumberFormat="1" applyFont="1" applyFill="1" applyBorder="1" applyAlignment="1">
      <alignment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0" fillId="0" borderId="0" xfId="2" applyNumberFormat="1" applyFont="1"/>
    <xf numFmtId="0" fontId="0" fillId="0" borderId="10" xfId="0" applyBorder="1" applyAlignment="1">
      <alignment horizontal="center"/>
    </xf>
    <xf numFmtId="0" fontId="5" fillId="0" borderId="10" xfId="0" applyFont="1" applyBorder="1"/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center" vertical="center" wrapText="1"/>
    </xf>
    <xf numFmtId="44" fontId="2" fillId="4" borderId="10" xfId="1" applyFont="1" applyFill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44" fontId="2" fillId="3" borderId="10" xfId="1" applyFont="1" applyFill="1" applyBorder="1" applyAlignment="1">
      <alignment horizontal="center" vertical="center" wrapText="1"/>
    </xf>
    <xf numFmtId="0" fontId="0" fillId="5" borderId="10" xfId="0" applyFill="1" applyBorder="1"/>
    <xf numFmtId="44" fontId="2" fillId="5" borderId="10" xfId="1" applyFont="1" applyFill="1" applyBorder="1" applyAlignment="1">
      <alignment vertical="center" wrapText="1"/>
    </xf>
    <xf numFmtId="0" fontId="2" fillId="5" borderId="10" xfId="0" applyFont="1" applyFill="1" applyBorder="1" applyAlignment="1">
      <alignment vertical="center" wrapText="1"/>
    </xf>
    <xf numFmtId="44" fontId="2" fillId="5" borderId="10" xfId="0" applyNumberFormat="1" applyFont="1" applyFill="1" applyBorder="1" applyAlignment="1">
      <alignment vertical="center" wrapText="1"/>
    </xf>
    <xf numFmtId="0" fontId="0" fillId="2" borderId="10" xfId="0" applyFill="1" applyBorder="1"/>
    <xf numFmtId="0" fontId="2" fillId="2" borderId="10" xfId="0" applyFont="1" applyFill="1" applyBorder="1" applyAlignment="1">
      <alignment vertical="center" wrapText="1"/>
    </xf>
    <xf numFmtId="44" fontId="2" fillId="2" borderId="10" xfId="1" applyFont="1" applyFill="1" applyBorder="1" applyAlignment="1">
      <alignment vertical="center" wrapText="1"/>
    </xf>
    <xf numFmtId="44" fontId="2" fillId="2" borderId="10" xfId="0" applyNumberFormat="1" applyFont="1" applyFill="1" applyBorder="1" applyAlignment="1">
      <alignment vertical="center" wrapText="1"/>
    </xf>
    <xf numFmtId="0" fontId="0" fillId="0" borderId="10" xfId="0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44" fontId="1" fillId="0" borderId="10" xfId="1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2" fontId="0" fillId="0" borderId="10" xfId="1" applyNumberFormat="1" applyFont="1" applyBorder="1"/>
    <xf numFmtId="44" fontId="0" fillId="0" borderId="10" xfId="1" applyFont="1" applyBorder="1"/>
    <xf numFmtId="3" fontId="1" fillId="0" borderId="10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4" fontId="0" fillId="0" borderId="10" xfId="0" applyNumberFormat="1" applyBorder="1"/>
    <xf numFmtId="0" fontId="0" fillId="2" borderId="10" xfId="0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44" fontId="10" fillId="2" borderId="10" xfId="0" applyNumberFormat="1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0" xfId="5" applyFont="1" applyBorder="1" applyAlignment="1">
      <alignment wrapText="1"/>
    </xf>
    <xf numFmtId="2" fontId="1" fillId="0" borderId="10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vertical="center"/>
    </xf>
    <xf numFmtId="44" fontId="0" fillId="0" borderId="10" xfId="0" applyNumberFormat="1" applyBorder="1" applyAlignment="1">
      <alignment vertical="center"/>
    </xf>
    <xf numFmtId="0" fontId="1" fillId="0" borderId="10" xfId="5" applyFont="1" applyBorder="1" applyAlignment="1">
      <alignment horizontal="center"/>
    </xf>
    <xf numFmtId="0" fontId="1" fillId="0" borderId="10" xfId="0" applyFont="1" applyBorder="1" applyAlignment="1">
      <alignment vertical="center" wrapText="1"/>
    </xf>
    <xf numFmtId="0" fontId="0" fillId="8" borderId="10" xfId="0" applyFill="1" applyBorder="1"/>
    <xf numFmtId="0" fontId="2" fillId="8" borderId="10" xfId="0" applyFont="1" applyFill="1" applyBorder="1" applyAlignment="1">
      <alignment vertical="center" wrapText="1"/>
    </xf>
    <xf numFmtId="44" fontId="2" fillId="8" borderId="10" xfId="1" applyFont="1" applyFill="1" applyBorder="1" applyAlignment="1">
      <alignment vertical="center" wrapText="1"/>
    </xf>
    <xf numFmtId="44" fontId="8" fillId="8" borderId="10" xfId="0" applyNumberFormat="1" applyFont="1" applyFill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7" fillId="0" borderId="0" xfId="0" applyFont="1" applyAlignment="1">
      <alignment horizontal="center" vertical="center" wrapText="1"/>
    </xf>
    <xf numFmtId="0" fontId="0" fillId="0" borderId="8" xfId="0" applyBorder="1"/>
    <xf numFmtId="0" fontId="0" fillId="0" borderId="1" xfId="0" applyBorder="1"/>
    <xf numFmtId="0" fontId="27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0" fillId="0" borderId="9" xfId="0" applyBorder="1" applyAlignment="1">
      <alignment horizontal="right"/>
    </xf>
    <xf numFmtId="0" fontId="2" fillId="8" borderId="1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17" fontId="5" fillId="0" borderId="10" xfId="0" applyNumberFormat="1" applyFont="1" applyBorder="1" applyAlignment="1">
      <alignment horizontal="center"/>
    </xf>
    <xf numFmtId="0" fontId="5" fillId="0" borderId="10" xfId="0" applyFont="1" applyBorder="1" applyAlignment="1">
      <alignment horizontal="right"/>
    </xf>
    <xf numFmtId="0" fontId="0" fillId="0" borderId="10" xfId="0" applyBorder="1" applyAlignment="1">
      <alignment horizontal="center"/>
    </xf>
    <xf numFmtId="0" fontId="2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/>
    </xf>
    <xf numFmtId="0" fontId="5" fillId="0" borderId="10" xfId="0" applyFont="1" applyBorder="1" applyAlignment="1">
      <alignment horizontal="left"/>
    </xf>
    <xf numFmtId="0" fontId="8" fillId="6" borderId="3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center" vertical="center" wrapText="1"/>
    </xf>
    <xf numFmtId="0" fontId="8" fillId="6" borderId="5" xfId="3" applyFont="1" applyFill="1" applyBorder="1" applyAlignment="1">
      <alignment horizontal="center" vertical="center" wrapText="1"/>
    </xf>
    <xf numFmtId="0" fontId="8" fillId="6" borderId="6" xfId="3" applyFont="1" applyFill="1" applyBorder="1" applyAlignment="1">
      <alignment horizontal="center" vertical="center" wrapText="1"/>
    </xf>
    <xf numFmtId="0" fontId="8" fillId="6" borderId="0" xfId="3" applyFont="1" applyFill="1" applyAlignment="1">
      <alignment horizontal="center" vertical="center" wrapText="1"/>
    </xf>
    <xf numFmtId="0" fontId="8" fillId="6" borderId="7" xfId="3" applyFont="1" applyFill="1" applyBorder="1" applyAlignment="1">
      <alignment horizontal="center" vertical="center" wrapText="1"/>
    </xf>
    <xf numFmtId="0" fontId="8" fillId="6" borderId="8" xfId="3" applyFont="1" applyFill="1" applyBorder="1" applyAlignment="1">
      <alignment horizontal="center" vertical="center" wrapText="1"/>
    </xf>
    <xf numFmtId="0" fontId="8" fillId="6" borderId="1" xfId="3" applyFont="1" applyFill="1" applyBorder="1" applyAlignment="1">
      <alignment horizontal="center" vertical="center" wrapText="1"/>
    </xf>
    <xf numFmtId="0" fontId="8" fillId="6" borderId="9" xfId="3" applyFont="1" applyFill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left" vertical="center" wrapText="1"/>
    </xf>
    <xf numFmtId="0" fontId="2" fillId="6" borderId="10" xfId="3" applyFont="1" applyFill="1" applyBorder="1" applyAlignment="1">
      <alignment horizontal="center" vertical="center" wrapText="1"/>
    </xf>
    <xf numFmtId="4" fontId="3" fillId="0" borderId="10" xfId="3" applyNumberFormat="1" applyFont="1" applyBorder="1" applyAlignment="1">
      <alignment horizontal="center" vertical="center" wrapText="1"/>
    </xf>
    <xf numFmtId="0" fontId="8" fillId="6" borderId="11" xfId="3" applyFont="1" applyFill="1" applyBorder="1" applyAlignment="1">
      <alignment horizontal="right" vertical="center" wrapText="1"/>
    </xf>
    <xf numFmtId="0" fontId="2" fillId="6" borderId="14" xfId="3" applyFont="1" applyFill="1" applyBorder="1" applyAlignment="1">
      <alignment horizontal="right" vertical="center" wrapText="1"/>
    </xf>
    <xf numFmtId="0" fontId="2" fillId="6" borderId="10" xfId="3" applyFont="1" applyFill="1" applyBorder="1" applyAlignment="1">
      <alignment horizontal="right" vertical="center" wrapText="1"/>
    </xf>
  </cellXfs>
  <cellStyles count="55">
    <cellStyle name="20% - Ênfase1 2" xfId="11" xr:uid="{603A5A15-4CD0-4A61-92B3-C0242B00366F}"/>
    <cellStyle name="20% - Ênfase2 2" xfId="10" xr:uid="{F7494848-6DA3-46DB-9BF7-BBF3C39C042E}"/>
    <cellStyle name="20% - Ênfase3 2" xfId="9" xr:uid="{DD196BFF-0809-4178-9172-7B07F58EDC55}"/>
    <cellStyle name="20% - Ênfase4 2" xfId="12" xr:uid="{0B0810C7-50E1-4DA8-B91A-B4FC09A06EFF}"/>
    <cellStyle name="20% - Ênfase5 2" xfId="13" xr:uid="{1227AA55-BE70-4D7D-B545-35AA2AD04645}"/>
    <cellStyle name="20% - Ênfase6 2" xfId="14" xr:uid="{3C1E8D66-4195-41B3-A925-FB61555CD781}"/>
    <cellStyle name="40% - Ênfase1 2" xfId="15" xr:uid="{BBADAFB5-4441-4CE4-8469-098AB9ABFF99}"/>
    <cellStyle name="40% - Ênfase2 2" xfId="16" xr:uid="{FBD0F85F-F214-4B71-B3B9-FBB0D306C8EB}"/>
    <cellStyle name="40% - Ênfase3 2" xfId="17" xr:uid="{62F60315-59EA-4C82-984E-85D158B840B0}"/>
    <cellStyle name="40% - Ênfase4 2" xfId="18" xr:uid="{1F538851-9DE8-410F-A4D6-A89983D1E204}"/>
    <cellStyle name="40% - Ênfase5 2" xfId="19" xr:uid="{6A45C195-4AE7-4027-A163-82D7D3F7EE72}"/>
    <cellStyle name="40% - Ênfase6 2" xfId="20" xr:uid="{DB06A96E-3F64-45DB-BD92-CC26140B5D46}"/>
    <cellStyle name="60% - Ênfase1 2" xfId="21" xr:uid="{E6B2A092-352B-4345-9E87-31D26B9FA001}"/>
    <cellStyle name="60% - Ênfase2 2" xfId="22" xr:uid="{AEF5F6EC-50F1-4B25-BB5A-09DB33B4381F}"/>
    <cellStyle name="60% - Ênfase3 2" xfId="23" xr:uid="{E451F149-02F4-4D58-A130-812BC05F7A77}"/>
    <cellStyle name="60% - Ênfase4 2" xfId="24" xr:uid="{594A646B-7990-4F63-B8A1-59E01E975C3A}"/>
    <cellStyle name="60% - Ênfase5 2" xfId="25" xr:uid="{23799FF8-41AF-4A08-B21F-B293CA85CEFD}"/>
    <cellStyle name="60% - Ênfase6 2" xfId="26" xr:uid="{D46BD861-02B1-46A4-9BCF-2F9F1669B433}"/>
    <cellStyle name="Bom 2" xfId="27" xr:uid="{6E76A581-5208-40B3-AD1D-E96F58A0E4D2}"/>
    <cellStyle name="Cálculo 2" xfId="28" xr:uid="{F910B15E-704B-467C-AA7F-70BFF62BEF6E}"/>
    <cellStyle name="Célula de Verificação 2" xfId="29" xr:uid="{A55E82F4-BB3E-405F-834B-158C423ECE70}"/>
    <cellStyle name="Célula Vinculada 2" xfId="30" xr:uid="{596DD37C-D698-406F-BD08-77AEB458A395}"/>
    <cellStyle name="Ênfase1 2" xfId="31" xr:uid="{DDC615E4-D8A6-4C0A-B75D-9FA5F30209F3}"/>
    <cellStyle name="Ênfase2 2" xfId="32" xr:uid="{D49E6C14-E747-4FD4-B95F-9C118A3A0E06}"/>
    <cellStyle name="Ênfase3 2" xfId="33" xr:uid="{8FCCD398-B0B0-4833-89D1-1FD5A02F26A5}"/>
    <cellStyle name="Ênfase4 2" xfId="34" xr:uid="{3B757988-3F90-4F2A-B93F-5E49718AC4E5}"/>
    <cellStyle name="Ênfase5 2" xfId="35" xr:uid="{EC77285E-45CC-41A8-839A-7A4183473796}"/>
    <cellStyle name="Ênfase6 2" xfId="36" xr:uid="{E9C3FB98-840C-4D5D-9335-06096845375A}"/>
    <cellStyle name="Entrada 2" xfId="37" xr:uid="{4BE9A594-1124-4D10-996C-10C0DE2ADF3C}"/>
    <cellStyle name="Moeda" xfId="1" builtinId="4"/>
    <cellStyle name="Moeda 2" xfId="38" xr:uid="{2C023414-5AE9-43D4-89CD-39901A166FD0}"/>
    <cellStyle name="Normal" xfId="0" builtinId="0"/>
    <cellStyle name="Normal 2" xfId="3" xr:uid="{EA084599-40F8-4A9F-BA78-BC89E0A46FEB}"/>
    <cellStyle name="Normal 2 2" xfId="7" xr:uid="{DA632326-7EE0-4CD4-96AE-75492281EC14}"/>
    <cellStyle name="Normal 2 3" xfId="6" xr:uid="{21233EB4-625C-4B68-A3F2-89414050B37F}"/>
    <cellStyle name="Normal 2 4" xfId="39" xr:uid="{0F695A39-6FFC-462F-B1A0-CD1E169E465E}"/>
    <cellStyle name="Normal 3" xfId="5" xr:uid="{D9750E8E-B394-4976-BFFB-B3F246119FD7}"/>
    <cellStyle name="Normal 3 2" xfId="40" xr:uid="{999A24D1-144A-4FA6-8656-0CED6B5F517D}"/>
    <cellStyle name="Nota 2" xfId="41" xr:uid="{D36858A1-B840-4539-8873-5134597A25BB}"/>
    <cellStyle name="Porcentagem" xfId="2" builtinId="5"/>
    <cellStyle name="Porcentagem 2" xfId="4" xr:uid="{11A13543-77EF-4FF1-847F-910BECCA78B4}"/>
    <cellStyle name="Porcentagem 2 2" xfId="43" xr:uid="{0AE691E7-03FA-4484-A3F7-8CA5D47789F7}"/>
    <cellStyle name="Porcentagem 3" xfId="42" xr:uid="{4110DE1C-6580-4727-9F9C-6EE1028281AD}"/>
    <cellStyle name="Saída 2" xfId="44" xr:uid="{8E26D905-7555-4F54-BDD7-E512FEB1BB07}"/>
    <cellStyle name="Texto de Aviso 2" xfId="45" xr:uid="{69D67D79-F55C-4A26-9954-1B7015FA4B8E}"/>
    <cellStyle name="Texto Explicativo 2" xfId="46" xr:uid="{60EDB1BD-91BE-4844-81AC-0D0437402BB7}"/>
    <cellStyle name="Título 1 2" xfId="47" xr:uid="{EEE8B910-65FA-4FAF-9CA1-C976AB35560F}"/>
    <cellStyle name="Título 2 2" xfId="48" xr:uid="{3CE89290-2399-40A1-860D-09BF03782CC1}"/>
    <cellStyle name="Título 3 2" xfId="49" xr:uid="{B4D5E83E-E4EA-46C5-B660-D2C19584FD00}"/>
    <cellStyle name="Título 4 2" xfId="50" xr:uid="{FCB992E5-2DF5-43CA-8D4F-85F8F4FCA90B}"/>
    <cellStyle name="Título 5" xfId="51" xr:uid="{B76686D1-845B-4C5B-A5A9-08D887E16780}"/>
    <cellStyle name="Total 2" xfId="52" xr:uid="{12D2A490-0203-4981-BB7C-0CCA7677137F}"/>
    <cellStyle name="Vírgula 2" xfId="8" xr:uid="{8CD50531-AD15-49B6-ABAE-10A72E537689}"/>
    <cellStyle name="Vírgula 2 2" xfId="54" xr:uid="{7259D842-69A5-411F-8CA8-A829247643ED}"/>
    <cellStyle name="Vírgula 3" xfId="53" xr:uid="{2802BC80-C20F-4910-A1BD-69CCEC2B74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371476</xdr:colOff>
      <xdr:row>0</xdr:row>
      <xdr:rowOff>29015</xdr:rowOff>
    </xdr:from>
    <xdr:to>
      <xdr:col>14</xdr:col>
      <xdr:colOff>398321</xdr:colOff>
      <xdr:row>3</xdr:row>
      <xdr:rowOff>22742</xdr:rowOff>
    </xdr:to>
    <xdr:pic>
      <xdr:nvPicPr>
        <xdr:cNvPr id="5" name="Imagem 1" descr="logo.png">
          <a:extLst>
            <a:ext uri="{FF2B5EF4-FFF2-40B4-BE49-F238E27FC236}">
              <a16:creationId xmlns:a16="http://schemas.microsoft.com/office/drawing/2014/main" id="{EB0B7D4D-DA6A-48ED-907E-0EEA7D837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156"/>
        <a:stretch>
          <a:fillRect/>
        </a:stretch>
      </xdr:blipFill>
      <xdr:spPr bwMode="auto">
        <a:xfrm>
          <a:off x="12725401" y="29015"/>
          <a:ext cx="990600" cy="5652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447675</xdr:colOff>
      <xdr:row>0</xdr:row>
      <xdr:rowOff>171450</xdr:rowOff>
    </xdr:from>
    <xdr:to>
      <xdr:col>18</xdr:col>
      <xdr:colOff>581025</xdr:colOff>
      <xdr:row>4</xdr:row>
      <xdr:rowOff>161925</xdr:rowOff>
    </xdr:to>
    <xdr:pic>
      <xdr:nvPicPr>
        <xdr:cNvPr id="2" name="Imagem 1" descr="logo.png">
          <a:extLst>
            <a:ext uri="{FF2B5EF4-FFF2-40B4-BE49-F238E27FC236}">
              <a16:creationId xmlns:a16="http://schemas.microsoft.com/office/drawing/2014/main" id="{756803AF-0F31-4787-A075-DB8530FDF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156"/>
        <a:stretch>
          <a:fillRect/>
        </a:stretch>
      </xdr:blipFill>
      <xdr:spPr bwMode="auto">
        <a:xfrm>
          <a:off x="12306300" y="171450"/>
          <a:ext cx="1400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76"/>
  <sheetViews>
    <sheetView zoomScale="85" zoomScaleNormal="85" workbookViewId="0">
      <pane ySplit="4" topLeftCell="A5" activePane="bottomLeft" state="frozen"/>
      <selection pane="bottomLeft" activeCell="S10" sqref="S10"/>
    </sheetView>
  </sheetViews>
  <sheetFormatPr defaultRowHeight="15" x14ac:dyDescent="0.25"/>
  <cols>
    <col min="2" max="2" width="21.85546875" customWidth="1"/>
    <col min="4" max="4" width="147.5703125" customWidth="1"/>
    <col min="5" max="5" width="9.5703125" customWidth="1"/>
    <col min="6" max="6" width="12.140625" style="3" customWidth="1"/>
    <col min="9" max="9" width="19.140625" customWidth="1"/>
    <col min="10" max="10" width="16.42578125" customWidth="1"/>
    <col min="11" max="11" width="13.85546875" style="3" customWidth="1"/>
    <col min="12" max="12" width="15.42578125" customWidth="1"/>
    <col min="13" max="13" width="14" bestFit="1" customWidth="1"/>
    <col min="14" max="15" width="14.28515625" bestFit="1" customWidth="1"/>
    <col min="16" max="16" width="24.7109375" bestFit="1" customWidth="1"/>
    <col min="19" max="19" width="15.140625" customWidth="1"/>
  </cols>
  <sheetData>
    <row r="1" spans="1:19" x14ac:dyDescent="0.25">
      <c r="A1" s="74"/>
      <c r="B1" s="74"/>
      <c r="C1" s="74"/>
      <c r="D1" s="75" t="s">
        <v>0</v>
      </c>
      <c r="E1" s="75"/>
      <c r="F1" s="75"/>
      <c r="G1" s="76"/>
      <c r="H1" s="76"/>
      <c r="I1" s="76"/>
      <c r="J1" s="76"/>
      <c r="K1" s="76"/>
      <c r="L1" s="76"/>
      <c r="M1" s="76"/>
      <c r="N1" s="76"/>
      <c r="O1" s="76"/>
      <c r="P1" s="72">
        <v>45536</v>
      </c>
      <c r="S1" s="2"/>
    </row>
    <row r="2" spans="1:19" ht="15" customHeight="1" x14ac:dyDescent="0.25">
      <c r="A2" s="73" t="s">
        <v>1</v>
      </c>
      <c r="B2" s="73"/>
      <c r="C2" s="73"/>
      <c r="D2" s="78" t="s">
        <v>2</v>
      </c>
      <c r="E2" s="78"/>
      <c r="F2" s="78"/>
      <c r="G2" s="16" t="s">
        <v>3</v>
      </c>
      <c r="H2" s="77" t="s">
        <v>4</v>
      </c>
      <c r="I2" s="77"/>
      <c r="J2" s="77"/>
      <c r="K2" s="77"/>
      <c r="L2" s="77"/>
      <c r="M2" s="77"/>
      <c r="N2" s="77"/>
      <c r="O2" s="77"/>
      <c r="P2" s="72"/>
    </row>
    <row r="3" spans="1:19" ht="15" customHeight="1" x14ac:dyDescent="0.25">
      <c r="A3" s="73" t="s">
        <v>5</v>
      </c>
      <c r="B3" s="73"/>
      <c r="C3" s="73"/>
      <c r="D3" s="78" t="s">
        <v>6</v>
      </c>
      <c r="E3" s="78"/>
      <c r="F3" s="78"/>
      <c r="G3" s="16" t="s">
        <v>7</v>
      </c>
      <c r="H3" s="77" t="s">
        <v>8</v>
      </c>
      <c r="I3" s="77"/>
      <c r="J3" s="77"/>
      <c r="K3" s="77"/>
      <c r="L3" s="77"/>
      <c r="M3" s="77"/>
      <c r="N3" s="77"/>
      <c r="O3" s="77"/>
      <c r="P3" s="72"/>
    </row>
    <row r="4" spans="1:19" ht="30" customHeight="1" x14ac:dyDescent="0.25">
      <c r="A4" s="17" t="s">
        <v>9</v>
      </c>
      <c r="B4" s="17" t="s">
        <v>10</v>
      </c>
      <c r="C4" s="17" t="s">
        <v>11</v>
      </c>
      <c r="D4" s="18" t="s">
        <v>12</v>
      </c>
      <c r="E4" s="19" t="s">
        <v>13</v>
      </c>
      <c r="F4" s="20"/>
      <c r="G4" s="21" t="s">
        <v>14</v>
      </c>
      <c r="H4" s="22" t="s">
        <v>15</v>
      </c>
      <c r="I4" s="23" t="s">
        <v>16</v>
      </c>
      <c r="J4" s="23" t="s">
        <v>17</v>
      </c>
      <c r="K4" s="24" t="s">
        <v>18</v>
      </c>
      <c r="L4" s="23" t="s">
        <v>19</v>
      </c>
      <c r="M4" s="23" t="s">
        <v>20</v>
      </c>
      <c r="N4" s="23" t="s">
        <v>21</v>
      </c>
      <c r="O4" s="23" t="s">
        <v>22</v>
      </c>
      <c r="P4" s="23" t="s">
        <v>23</v>
      </c>
      <c r="Q4" s="1"/>
    </row>
    <row r="5" spans="1:19" ht="15" customHeight="1" x14ac:dyDescent="0.25">
      <c r="A5" s="25" t="s">
        <v>24</v>
      </c>
      <c r="B5" s="71" t="s">
        <v>25</v>
      </c>
      <c r="C5" s="71"/>
      <c r="D5" s="71"/>
      <c r="E5" s="71"/>
      <c r="F5" s="26"/>
      <c r="G5" s="27"/>
      <c r="H5" s="27"/>
      <c r="I5" s="27"/>
      <c r="J5" s="27"/>
      <c r="K5" s="26"/>
      <c r="L5" s="27"/>
      <c r="M5" s="27"/>
      <c r="N5" s="27"/>
      <c r="O5" s="27"/>
      <c r="P5" s="28"/>
    </row>
    <row r="6" spans="1:19" x14ac:dyDescent="0.25">
      <c r="A6" s="29" t="s">
        <v>26</v>
      </c>
      <c r="B6" s="30" t="s">
        <v>27</v>
      </c>
      <c r="C6" s="30"/>
      <c r="D6" s="30"/>
      <c r="E6" s="30"/>
      <c r="F6" s="31"/>
      <c r="G6" s="30"/>
      <c r="H6" s="30"/>
      <c r="I6" s="30"/>
      <c r="J6" s="30"/>
      <c r="K6" s="31"/>
      <c r="L6" s="30"/>
      <c r="M6" s="30"/>
      <c r="N6" s="30"/>
      <c r="O6" s="30"/>
      <c r="P6" s="32"/>
    </row>
    <row r="7" spans="1:19" x14ac:dyDescent="0.25">
      <c r="A7" s="33" t="s">
        <v>28</v>
      </c>
      <c r="B7" s="34" t="s">
        <v>29</v>
      </c>
      <c r="C7" s="34" t="s">
        <v>30</v>
      </c>
      <c r="D7" s="35" t="s">
        <v>31</v>
      </c>
      <c r="E7" s="34" t="s">
        <v>32</v>
      </c>
      <c r="F7" s="36"/>
      <c r="G7" s="37">
        <v>89.13</v>
      </c>
      <c r="H7" s="15" t="str">
        <f>E7</f>
        <v>M2</v>
      </c>
      <c r="I7" s="38"/>
      <c r="J7" s="39"/>
      <c r="K7" s="39"/>
      <c r="L7" s="39"/>
      <c r="M7" s="39"/>
      <c r="N7" s="39"/>
      <c r="O7" s="39"/>
      <c r="P7" s="39"/>
    </row>
    <row r="8" spans="1:19" x14ac:dyDescent="0.25">
      <c r="A8" s="29" t="s">
        <v>33</v>
      </c>
      <c r="B8" s="30" t="s">
        <v>34</v>
      </c>
      <c r="C8" s="30"/>
      <c r="D8" s="30"/>
      <c r="E8" s="30"/>
      <c r="F8" s="31"/>
      <c r="G8" s="30"/>
      <c r="H8" s="30"/>
      <c r="I8" s="30"/>
      <c r="J8" s="30"/>
      <c r="K8" s="31"/>
      <c r="L8" s="30"/>
      <c r="M8" s="30"/>
      <c r="N8" s="30"/>
      <c r="O8" s="30"/>
      <c r="P8" s="32"/>
    </row>
    <row r="9" spans="1:19" x14ac:dyDescent="0.25">
      <c r="A9" s="33" t="s">
        <v>35</v>
      </c>
      <c r="B9" s="34" t="s">
        <v>29</v>
      </c>
      <c r="C9" s="34" t="s">
        <v>36</v>
      </c>
      <c r="D9" s="35" t="s">
        <v>37</v>
      </c>
      <c r="E9" s="34" t="s">
        <v>32</v>
      </c>
      <c r="F9" s="36"/>
      <c r="G9" s="37">
        <v>89.13</v>
      </c>
      <c r="H9" s="15" t="str">
        <f>E9</f>
        <v>M2</v>
      </c>
      <c r="I9" s="38"/>
      <c r="J9" s="39"/>
      <c r="K9" s="39"/>
      <c r="L9" s="39"/>
      <c r="M9" s="39"/>
      <c r="N9" s="39"/>
      <c r="O9" s="39"/>
      <c r="P9" s="39"/>
    </row>
    <row r="10" spans="1:19" x14ac:dyDescent="0.25">
      <c r="A10" s="33" t="s">
        <v>38</v>
      </c>
      <c r="B10" s="34" t="s">
        <v>29</v>
      </c>
      <c r="C10" s="34" t="s">
        <v>39</v>
      </c>
      <c r="D10" s="35" t="s">
        <v>40</v>
      </c>
      <c r="E10" s="34" t="s">
        <v>32</v>
      </c>
      <c r="F10" s="36"/>
      <c r="G10" s="37">
        <v>13.54</v>
      </c>
      <c r="H10" s="15" t="str">
        <f>E10</f>
        <v>M2</v>
      </c>
      <c r="I10" s="38"/>
      <c r="J10" s="39"/>
      <c r="K10" s="39"/>
      <c r="L10" s="39"/>
      <c r="M10" s="39"/>
      <c r="N10" s="39"/>
      <c r="O10" s="39"/>
      <c r="P10" s="39"/>
    </row>
    <row r="11" spans="1:19" x14ac:dyDescent="0.25">
      <c r="A11" s="33" t="s">
        <v>41</v>
      </c>
      <c r="B11" s="34" t="s">
        <v>29</v>
      </c>
      <c r="C11" s="34" t="s">
        <v>42</v>
      </c>
      <c r="D11" s="35" t="s">
        <v>43</v>
      </c>
      <c r="E11" s="34" t="s">
        <v>32</v>
      </c>
      <c r="F11" s="36"/>
      <c r="G11" s="37">
        <v>25.3</v>
      </c>
      <c r="H11" s="15" t="str">
        <f>E11</f>
        <v>M2</v>
      </c>
      <c r="I11" s="38"/>
      <c r="J11" s="39"/>
      <c r="K11" s="39"/>
      <c r="L11" s="39"/>
      <c r="M11" s="39"/>
      <c r="N11" s="39"/>
      <c r="O11" s="39"/>
      <c r="P11" s="39"/>
    </row>
    <row r="12" spans="1:19" x14ac:dyDescent="0.25">
      <c r="A12" s="33" t="s">
        <v>44</v>
      </c>
      <c r="B12" s="34" t="s">
        <v>29</v>
      </c>
      <c r="C12" s="34" t="s">
        <v>45</v>
      </c>
      <c r="D12" s="35" t="s">
        <v>46</v>
      </c>
      <c r="E12" s="34" t="s">
        <v>47</v>
      </c>
      <c r="F12" s="36"/>
      <c r="G12" s="37">
        <v>89.13</v>
      </c>
      <c r="H12" s="15" t="str">
        <f>E12</f>
        <v>M3</v>
      </c>
      <c r="I12" s="38"/>
      <c r="J12" s="39"/>
      <c r="K12" s="39"/>
      <c r="L12" s="39"/>
      <c r="M12" s="39"/>
      <c r="N12" s="39"/>
      <c r="O12" s="39"/>
      <c r="P12" s="39"/>
    </row>
    <row r="13" spans="1:19" x14ac:dyDescent="0.25">
      <c r="A13" s="29" t="s">
        <v>48</v>
      </c>
      <c r="B13" s="30" t="s">
        <v>49</v>
      </c>
      <c r="C13" s="30"/>
      <c r="D13" s="30"/>
      <c r="E13" s="30"/>
      <c r="F13" s="31"/>
      <c r="G13" s="30"/>
      <c r="H13" s="30"/>
      <c r="I13" s="30"/>
      <c r="J13" s="30"/>
      <c r="K13" s="31"/>
      <c r="L13" s="30"/>
      <c r="M13" s="30"/>
      <c r="N13" s="30"/>
      <c r="O13" s="30"/>
      <c r="P13" s="32"/>
    </row>
    <row r="14" spans="1:19" x14ac:dyDescent="0.25">
      <c r="A14" s="33" t="s">
        <v>50</v>
      </c>
      <c r="B14" s="34" t="s">
        <v>29</v>
      </c>
      <c r="C14" s="34" t="s">
        <v>51</v>
      </c>
      <c r="D14" s="35" t="s">
        <v>52</v>
      </c>
      <c r="E14" s="34" t="s">
        <v>32</v>
      </c>
      <c r="F14" s="36"/>
      <c r="G14" s="37">
        <v>149.84</v>
      </c>
      <c r="H14" s="15" t="str">
        <f>E14</f>
        <v>M2</v>
      </c>
      <c r="I14" s="38"/>
      <c r="J14" s="39"/>
      <c r="K14" s="39"/>
      <c r="L14" s="39"/>
      <c r="M14" s="39"/>
      <c r="N14" s="39"/>
      <c r="O14" s="39"/>
      <c r="P14" s="39"/>
    </row>
    <row r="15" spans="1:19" ht="15" customHeight="1" x14ac:dyDescent="0.25">
      <c r="A15" s="25" t="s">
        <v>53</v>
      </c>
      <c r="B15" s="71" t="s">
        <v>54</v>
      </c>
      <c r="C15" s="71"/>
      <c r="D15" s="71"/>
      <c r="E15" s="27"/>
      <c r="F15" s="26"/>
      <c r="G15" s="27"/>
      <c r="H15" s="27"/>
      <c r="I15" s="27"/>
      <c r="J15" s="27"/>
      <c r="K15" s="26"/>
      <c r="L15" s="27"/>
      <c r="M15" s="27"/>
      <c r="N15" s="27"/>
      <c r="O15" s="27"/>
      <c r="P15" s="28"/>
    </row>
    <row r="16" spans="1:19" x14ac:dyDescent="0.25">
      <c r="A16" s="29" t="s">
        <v>55</v>
      </c>
      <c r="B16" s="30" t="s">
        <v>27</v>
      </c>
      <c r="C16" s="30"/>
      <c r="D16" s="30"/>
      <c r="E16" s="30"/>
      <c r="F16" s="31"/>
      <c r="G16" s="30"/>
      <c r="H16" s="30"/>
      <c r="I16" s="30"/>
      <c r="J16" s="30"/>
      <c r="K16" s="31"/>
      <c r="L16" s="30"/>
      <c r="M16" s="30"/>
      <c r="N16" s="30"/>
      <c r="O16" s="30"/>
      <c r="P16" s="32"/>
    </row>
    <row r="17" spans="1:16" x14ac:dyDescent="0.25">
      <c r="A17" s="33" t="s">
        <v>56</v>
      </c>
      <c r="B17" s="34" t="s">
        <v>29</v>
      </c>
      <c r="C17" s="34" t="s">
        <v>57</v>
      </c>
      <c r="D17" s="35" t="s">
        <v>58</v>
      </c>
      <c r="E17" s="34" t="s">
        <v>32</v>
      </c>
      <c r="F17" s="36"/>
      <c r="G17" s="37">
        <v>239.21</v>
      </c>
      <c r="H17" s="15" t="str">
        <f>E17</f>
        <v>M2</v>
      </c>
      <c r="I17" s="38"/>
      <c r="J17" s="39"/>
      <c r="K17" s="39"/>
      <c r="L17" s="39"/>
      <c r="M17" s="39"/>
      <c r="N17" s="39"/>
      <c r="O17" s="39"/>
      <c r="P17" s="39"/>
    </row>
    <row r="18" spans="1:16" x14ac:dyDescent="0.25">
      <c r="A18" s="33" t="s">
        <v>59</v>
      </c>
      <c r="B18" s="34" t="s">
        <v>29</v>
      </c>
      <c r="C18" s="34" t="s">
        <v>60</v>
      </c>
      <c r="D18" s="35" t="s">
        <v>61</v>
      </c>
      <c r="E18" s="34" t="s">
        <v>32</v>
      </c>
      <c r="F18" s="36"/>
      <c r="G18" s="37">
        <v>239.21</v>
      </c>
      <c r="H18" s="15" t="str">
        <f>E18</f>
        <v>M2</v>
      </c>
      <c r="I18" s="38"/>
      <c r="J18" s="39"/>
      <c r="K18" s="39"/>
      <c r="L18" s="39"/>
      <c r="M18" s="39"/>
      <c r="N18" s="39"/>
      <c r="O18" s="39"/>
      <c r="P18" s="39"/>
    </row>
    <row r="19" spans="1:16" x14ac:dyDescent="0.25">
      <c r="A19" s="29" t="s">
        <v>62</v>
      </c>
      <c r="B19" s="30" t="s">
        <v>34</v>
      </c>
      <c r="C19" s="30"/>
      <c r="D19" s="30"/>
      <c r="E19" s="30"/>
      <c r="F19" s="31"/>
      <c r="G19" s="30"/>
      <c r="H19" s="30"/>
      <c r="I19" s="30"/>
      <c r="J19" s="30"/>
      <c r="K19" s="31"/>
      <c r="L19" s="30"/>
      <c r="M19" s="30"/>
      <c r="N19" s="30"/>
      <c r="O19" s="30"/>
      <c r="P19" s="32"/>
    </row>
    <row r="20" spans="1:16" x14ac:dyDescent="0.25">
      <c r="A20" s="33" t="s">
        <v>63</v>
      </c>
      <c r="B20" s="34" t="s">
        <v>29</v>
      </c>
      <c r="C20" s="34" t="s">
        <v>64</v>
      </c>
      <c r="D20" s="35" t="s">
        <v>65</v>
      </c>
      <c r="E20" s="34" t="s">
        <v>32</v>
      </c>
      <c r="F20" s="36"/>
      <c r="G20" s="37">
        <v>298.77999999999997</v>
      </c>
      <c r="H20" s="15" t="str">
        <f t="shared" ref="H20:H31" si="0">E20</f>
        <v>M2</v>
      </c>
      <c r="I20" s="38"/>
      <c r="J20" s="39"/>
      <c r="K20" s="39"/>
      <c r="L20" s="39"/>
      <c r="M20" s="39"/>
      <c r="N20" s="39"/>
      <c r="O20" s="39"/>
      <c r="P20" s="39"/>
    </row>
    <row r="21" spans="1:16" x14ac:dyDescent="0.25">
      <c r="A21" s="33" t="s">
        <v>66</v>
      </c>
      <c r="B21" s="34" t="s">
        <v>29</v>
      </c>
      <c r="C21" s="34" t="s">
        <v>67</v>
      </c>
      <c r="D21" s="35" t="s">
        <v>68</v>
      </c>
      <c r="E21" s="34" t="s">
        <v>32</v>
      </c>
      <c r="F21" s="36"/>
      <c r="G21" s="37">
        <v>298.77999999999997</v>
      </c>
      <c r="H21" s="15" t="str">
        <f t="shared" si="0"/>
        <v>M2</v>
      </c>
      <c r="I21" s="38"/>
      <c r="J21" s="39"/>
      <c r="K21" s="39"/>
      <c r="L21" s="39"/>
      <c r="M21" s="39"/>
      <c r="N21" s="39"/>
      <c r="O21" s="39"/>
      <c r="P21" s="39"/>
    </row>
    <row r="22" spans="1:16" x14ac:dyDescent="0.25">
      <c r="A22" s="33" t="s">
        <v>69</v>
      </c>
      <c r="B22" s="34" t="s">
        <v>29</v>
      </c>
      <c r="C22" s="34" t="s">
        <v>70</v>
      </c>
      <c r="D22" s="35" t="s">
        <v>71</v>
      </c>
      <c r="E22" s="34" t="s">
        <v>32</v>
      </c>
      <c r="F22" s="36"/>
      <c r="G22" s="37">
        <v>163.06</v>
      </c>
      <c r="H22" s="15" t="str">
        <f t="shared" si="0"/>
        <v>M2</v>
      </c>
      <c r="I22" s="38"/>
      <c r="J22" s="39"/>
      <c r="K22" s="39"/>
      <c r="L22" s="39"/>
      <c r="M22" s="39"/>
      <c r="N22" s="39"/>
      <c r="O22" s="39"/>
      <c r="P22" s="39"/>
    </row>
    <row r="23" spans="1:16" ht="27" customHeight="1" x14ac:dyDescent="0.25">
      <c r="A23" s="33" t="s">
        <v>72</v>
      </c>
      <c r="B23" s="34" t="s">
        <v>29</v>
      </c>
      <c r="C23" s="34" t="s">
        <v>73</v>
      </c>
      <c r="D23" s="35" t="s">
        <v>74</v>
      </c>
      <c r="E23" s="34" t="s">
        <v>32</v>
      </c>
      <c r="F23" s="36"/>
      <c r="G23" s="37">
        <v>461.84</v>
      </c>
      <c r="H23" s="15" t="str">
        <f t="shared" si="0"/>
        <v>M2</v>
      </c>
      <c r="I23" s="38"/>
      <c r="J23" s="39"/>
      <c r="K23" s="39"/>
      <c r="L23" s="39"/>
      <c r="M23" s="39"/>
      <c r="N23" s="39"/>
      <c r="O23" s="39"/>
      <c r="P23" s="39"/>
    </row>
    <row r="24" spans="1:16" ht="23.25" x14ac:dyDescent="0.25">
      <c r="A24" s="33" t="s">
        <v>75</v>
      </c>
      <c r="B24" s="34" t="s">
        <v>29</v>
      </c>
      <c r="C24" s="34" t="s">
        <v>76</v>
      </c>
      <c r="D24" s="35" t="s">
        <v>77</v>
      </c>
      <c r="E24" s="34" t="s">
        <v>32</v>
      </c>
      <c r="F24" s="36"/>
      <c r="G24" s="37">
        <v>0</v>
      </c>
      <c r="H24" s="15" t="str">
        <f t="shared" si="0"/>
        <v>M2</v>
      </c>
      <c r="I24" s="38"/>
      <c r="J24" s="39"/>
      <c r="K24" s="39"/>
      <c r="L24" s="39"/>
      <c r="M24" s="39"/>
      <c r="N24" s="39"/>
      <c r="O24" s="39"/>
      <c r="P24" s="39"/>
    </row>
    <row r="25" spans="1:16" ht="23.25" x14ac:dyDescent="0.25">
      <c r="A25" s="33" t="s">
        <v>78</v>
      </c>
      <c r="B25" s="34" t="s">
        <v>29</v>
      </c>
      <c r="C25" s="34" t="s">
        <v>79</v>
      </c>
      <c r="D25" s="35" t="s">
        <v>80</v>
      </c>
      <c r="E25" s="34" t="s">
        <v>81</v>
      </c>
      <c r="F25" s="36"/>
      <c r="G25" s="40">
        <v>0</v>
      </c>
      <c r="H25" s="15" t="str">
        <f t="shared" si="0"/>
        <v>UN</v>
      </c>
      <c r="I25" s="38"/>
      <c r="J25" s="39"/>
      <c r="K25" s="39"/>
      <c r="L25" s="39"/>
      <c r="M25" s="39"/>
      <c r="N25" s="39"/>
      <c r="O25" s="39"/>
      <c r="P25" s="39"/>
    </row>
    <row r="26" spans="1:16" ht="23.25" x14ac:dyDescent="0.25">
      <c r="A26" s="33" t="s">
        <v>82</v>
      </c>
      <c r="B26" s="34" t="s">
        <v>29</v>
      </c>
      <c r="C26" s="34" t="s">
        <v>83</v>
      </c>
      <c r="D26" s="35" t="s">
        <v>84</v>
      </c>
      <c r="E26" s="34" t="s">
        <v>81</v>
      </c>
      <c r="F26" s="36"/>
      <c r="G26" s="40">
        <v>1</v>
      </c>
      <c r="H26" s="15" t="str">
        <f t="shared" si="0"/>
        <v>UN</v>
      </c>
      <c r="I26" s="38"/>
      <c r="J26" s="39"/>
      <c r="K26" s="39"/>
      <c r="L26" s="39"/>
      <c r="M26" s="39"/>
      <c r="N26" s="39"/>
      <c r="O26" s="39"/>
      <c r="P26" s="39"/>
    </row>
    <row r="27" spans="1:16" ht="23.25" x14ac:dyDescent="0.25">
      <c r="A27" s="33" t="s">
        <v>85</v>
      </c>
      <c r="B27" s="34" t="s">
        <v>29</v>
      </c>
      <c r="C27" s="34" t="s">
        <v>86</v>
      </c>
      <c r="D27" s="35" t="s">
        <v>87</v>
      </c>
      <c r="E27" s="34" t="s">
        <v>81</v>
      </c>
      <c r="F27" s="36"/>
      <c r="G27" s="40">
        <v>4</v>
      </c>
      <c r="H27" s="15" t="str">
        <f t="shared" si="0"/>
        <v>UN</v>
      </c>
      <c r="I27" s="38"/>
      <c r="J27" s="39"/>
      <c r="K27" s="39"/>
      <c r="L27" s="39"/>
      <c r="M27" s="39"/>
      <c r="N27" s="39"/>
      <c r="O27" s="39"/>
      <c r="P27" s="39"/>
    </row>
    <row r="28" spans="1:16" ht="23.25" x14ac:dyDescent="0.25">
      <c r="A28" s="33" t="s">
        <v>88</v>
      </c>
      <c r="B28" s="34" t="s">
        <v>29</v>
      </c>
      <c r="C28" s="34" t="s">
        <v>89</v>
      </c>
      <c r="D28" s="35" t="s">
        <v>90</v>
      </c>
      <c r="E28" s="34" t="s">
        <v>81</v>
      </c>
      <c r="F28" s="36"/>
      <c r="G28" s="40">
        <v>5</v>
      </c>
      <c r="H28" s="15" t="str">
        <f t="shared" ref="H28" si="1">E28</f>
        <v>UN</v>
      </c>
      <c r="I28" s="38"/>
      <c r="J28" s="39"/>
      <c r="K28" s="39"/>
      <c r="L28" s="39"/>
      <c r="M28" s="39"/>
      <c r="N28" s="39"/>
      <c r="O28" s="39"/>
      <c r="P28" s="39"/>
    </row>
    <row r="29" spans="1:16" x14ac:dyDescent="0.25">
      <c r="A29" s="33" t="s">
        <v>91</v>
      </c>
      <c r="B29" s="34" t="s">
        <v>92</v>
      </c>
      <c r="C29" s="34">
        <v>36897</v>
      </c>
      <c r="D29" s="35" t="s">
        <v>93</v>
      </c>
      <c r="E29" s="34" t="s">
        <v>94</v>
      </c>
      <c r="F29" s="36"/>
      <c r="G29" s="40">
        <v>10</v>
      </c>
      <c r="H29" s="15" t="str">
        <f t="shared" si="0"/>
        <v xml:space="preserve">UN    </v>
      </c>
      <c r="I29" s="38"/>
      <c r="J29" s="39"/>
      <c r="K29" s="39"/>
      <c r="L29" s="39"/>
      <c r="M29" s="39"/>
      <c r="N29" s="39"/>
      <c r="O29" s="39"/>
      <c r="P29" s="39"/>
    </row>
    <row r="30" spans="1:16" x14ac:dyDescent="0.25">
      <c r="A30" s="33" t="s">
        <v>95</v>
      </c>
      <c r="B30" s="34" t="s">
        <v>92</v>
      </c>
      <c r="C30" s="34">
        <v>34364</v>
      </c>
      <c r="D30" s="35" t="s">
        <v>96</v>
      </c>
      <c r="E30" s="34" t="s">
        <v>94</v>
      </c>
      <c r="F30" s="36"/>
      <c r="G30" s="40">
        <v>0</v>
      </c>
      <c r="H30" s="15" t="str">
        <f t="shared" si="0"/>
        <v xml:space="preserve">UN    </v>
      </c>
      <c r="I30" s="38"/>
      <c r="J30" s="39"/>
      <c r="K30" s="39"/>
      <c r="L30" s="39"/>
      <c r="M30" s="39"/>
      <c r="N30" s="39"/>
      <c r="O30" s="39"/>
      <c r="P30" s="39"/>
    </row>
    <row r="31" spans="1:16" x14ac:dyDescent="0.25">
      <c r="A31" s="33" t="s">
        <v>97</v>
      </c>
      <c r="B31" s="34" t="s">
        <v>29</v>
      </c>
      <c r="C31" s="34" t="s">
        <v>98</v>
      </c>
      <c r="D31" s="35" t="s">
        <v>99</v>
      </c>
      <c r="E31" s="34" t="s">
        <v>32</v>
      </c>
      <c r="F31" s="36"/>
      <c r="G31" s="41">
        <v>135.72</v>
      </c>
      <c r="H31" s="15" t="str">
        <f t="shared" si="0"/>
        <v>M2</v>
      </c>
      <c r="I31" s="38"/>
      <c r="J31" s="39"/>
      <c r="K31" s="39"/>
      <c r="L31" s="39"/>
      <c r="M31" s="39"/>
      <c r="N31" s="39"/>
      <c r="O31" s="39"/>
      <c r="P31" s="39"/>
    </row>
    <row r="32" spans="1:16" x14ac:dyDescent="0.25">
      <c r="A32" s="29" t="s">
        <v>100</v>
      </c>
      <c r="B32" s="30" t="s">
        <v>49</v>
      </c>
      <c r="C32" s="30"/>
      <c r="D32" s="30"/>
      <c r="E32" s="30"/>
      <c r="F32" s="31"/>
      <c r="G32" s="30"/>
      <c r="H32" s="30"/>
      <c r="I32" s="30"/>
      <c r="J32" s="30"/>
      <c r="K32" s="31"/>
      <c r="L32" s="30"/>
      <c r="M32" s="30"/>
      <c r="N32" s="30"/>
      <c r="O32" s="30"/>
      <c r="P32" s="32"/>
    </row>
    <row r="33" spans="1:19" x14ac:dyDescent="0.25">
      <c r="A33" s="33" t="s">
        <v>101</v>
      </c>
      <c r="B33" s="34" t="s">
        <v>29</v>
      </c>
      <c r="C33" s="34" t="s">
        <v>102</v>
      </c>
      <c r="D33" s="35" t="s">
        <v>103</v>
      </c>
      <c r="E33" s="34" t="s">
        <v>32</v>
      </c>
      <c r="F33" s="36"/>
      <c r="G33" s="41">
        <v>153.82</v>
      </c>
      <c r="H33" s="15" t="str">
        <f>E33</f>
        <v>M2</v>
      </c>
      <c r="I33" s="38"/>
      <c r="J33" s="39"/>
      <c r="K33" s="39"/>
      <c r="L33" s="39"/>
      <c r="M33" s="39"/>
      <c r="N33" s="39"/>
      <c r="O33" s="39"/>
      <c r="P33" s="39"/>
    </row>
    <row r="34" spans="1:19" x14ac:dyDescent="0.25">
      <c r="A34" s="33" t="s">
        <v>104</v>
      </c>
      <c r="B34" s="34" t="s">
        <v>29</v>
      </c>
      <c r="C34" s="34" t="s">
        <v>105</v>
      </c>
      <c r="D34" s="35" t="s">
        <v>106</v>
      </c>
      <c r="E34" s="34" t="s">
        <v>32</v>
      </c>
      <c r="F34" s="36"/>
      <c r="G34" s="41">
        <v>153.82</v>
      </c>
      <c r="H34" s="15" t="str">
        <f>E34</f>
        <v>M2</v>
      </c>
      <c r="I34" s="38"/>
      <c r="J34" s="39"/>
      <c r="K34" s="39"/>
      <c r="L34" s="39"/>
      <c r="M34" s="39"/>
      <c r="N34" s="39"/>
      <c r="O34" s="39"/>
      <c r="P34" s="39"/>
    </row>
    <row r="35" spans="1:19" x14ac:dyDescent="0.25">
      <c r="A35" s="33" t="s">
        <v>107</v>
      </c>
      <c r="B35" s="34" t="s">
        <v>29</v>
      </c>
      <c r="C35" s="34" t="s">
        <v>70</v>
      </c>
      <c r="D35" s="35" t="s">
        <v>71</v>
      </c>
      <c r="E35" s="34" t="s">
        <v>32</v>
      </c>
      <c r="F35" s="36"/>
      <c r="G35" s="41">
        <v>153.82</v>
      </c>
      <c r="H35" s="15" t="str">
        <f>E35</f>
        <v>M2</v>
      </c>
      <c r="I35" s="38"/>
      <c r="J35" s="39"/>
      <c r="K35" s="39"/>
      <c r="L35" s="39"/>
      <c r="M35" s="39"/>
      <c r="N35" s="39"/>
      <c r="O35" s="39"/>
      <c r="P35" s="39"/>
    </row>
    <row r="36" spans="1:19" x14ac:dyDescent="0.25">
      <c r="A36" s="29" t="s">
        <v>108</v>
      </c>
      <c r="B36" s="30" t="s">
        <v>109</v>
      </c>
      <c r="C36" s="30"/>
      <c r="D36" s="30"/>
      <c r="E36" s="30"/>
      <c r="F36" s="31"/>
      <c r="G36" s="30"/>
      <c r="H36" s="30"/>
      <c r="I36" s="30"/>
      <c r="J36" s="30"/>
      <c r="K36" s="31"/>
      <c r="L36" s="30"/>
      <c r="M36" s="30"/>
      <c r="N36" s="30"/>
      <c r="O36" s="30"/>
      <c r="P36" s="32"/>
    </row>
    <row r="37" spans="1:19" x14ac:dyDescent="0.25">
      <c r="A37" s="33" t="s">
        <v>110</v>
      </c>
      <c r="B37" s="34" t="s">
        <v>29</v>
      </c>
      <c r="C37" s="34" t="s">
        <v>111</v>
      </c>
      <c r="D37" s="35" t="s">
        <v>112</v>
      </c>
      <c r="E37" s="34" t="s">
        <v>32</v>
      </c>
      <c r="F37" s="36"/>
      <c r="G37" s="34">
        <v>70.010000000000005</v>
      </c>
      <c r="H37" s="15" t="str">
        <f>E37</f>
        <v>M2</v>
      </c>
      <c r="I37" s="38"/>
      <c r="J37" s="42"/>
      <c r="K37" s="39"/>
      <c r="L37" s="42"/>
      <c r="M37" s="42"/>
      <c r="N37" s="42"/>
      <c r="O37" s="42"/>
      <c r="P37" s="42"/>
    </row>
    <row r="38" spans="1:19" x14ac:dyDescent="0.25">
      <c r="A38" s="33" t="s">
        <v>113</v>
      </c>
      <c r="B38" s="34" t="s">
        <v>29</v>
      </c>
      <c r="C38" s="34" t="s">
        <v>114</v>
      </c>
      <c r="D38" s="35" t="s">
        <v>115</v>
      </c>
      <c r="E38" s="34" t="s">
        <v>32</v>
      </c>
      <c r="F38" s="36"/>
      <c r="G38" s="34">
        <v>70.010000000000005</v>
      </c>
      <c r="H38" s="15" t="str">
        <f t="shared" ref="H38:H40" si="2">E38</f>
        <v>M2</v>
      </c>
      <c r="I38" s="38"/>
      <c r="J38" s="42"/>
      <c r="K38" s="39"/>
      <c r="L38" s="42"/>
      <c r="M38" s="42"/>
      <c r="N38" s="42"/>
      <c r="O38" s="42"/>
      <c r="P38" s="42"/>
    </row>
    <row r="39" spans="1:19" x14ac:dyDescent="0.25">
      <c r="A39" s="33" t="s">
        <v>116</v>
      </c>
      <c r="B39" s="34" t="s">
        <v>29</v>
      </c>
      <c r="C39" s="34" t="s">
        <v>117</v>
      </c>
      <c r="D39" s="35" t="s">
        <v>118</v>
      </c>
      <c r="E39" s="34" t="s">
        <v>119</v>
      </c>
      <c r="F39" s="36"/>
      <c r="G39" s="34">
        <f>(5.5+13.4+5.5)</f>
        <v>24.4</v>
      </c>
      <c r="H39" s="15" t="str">
        <f t="shared" si="2"/>
        <v>M</v>
      </c>
      <c r="I39" s="38"/>
      <c r="J39" s="42"/>
      <c r="K39" s="39"/>
      <c r="L39" s="42"/>
      <c r="M39" s="42"/>
      <c r="N39" s="42"/>
      <c r="O39" s="42"/>
      <c r="P39" s="42"/>
    </row>
    <row r="40" spans="1:19" x14ac:dyDescent="0.25">
      <c r="A40" s="33" t="s">
        <v>120</v>
      </c>
      <c r="B40" s="34" t="s">
        <v>29</v>
      </c>
      <c r="C40" s="34" t="s">
        <v>121</v>
      </c>
      <c r="D40" s="35" t="s">
        <v>122</v>
      </c>
      <c r="E40" s="34" t="s">
        <v>119</v>
      </c>
      <c r="F40" s="36"/>
      <c r="G40" s="34">
        <v>13.4</v>
      </c>
      <c r="H40" s="15" t="str">
        <f t="shared" si="2"/>
        <v>M</v>
      </c>
      <c r="I40" s="38"/>
      <c r="J40" s="42"/>
      <c r="K40" s="39"/>
      <c r="L40" s="42"/>
      <c r="M40" s="42"/>
      <c r="N40" s="42"/>
      <c r="O40" s="42"/>
      <c r="P40" s="42"/>
    </row>
    <row r="41" spans="1:19" ht="15" customHeight="1" x14ac:dyDescent="0.25">
      <c r="A41" s="25" t="s">
        <v>123</v>
      </c>
      <c r="B41" s="27" t="s">
        <v>124</v>
      </c>
      <c r="C41" s="27"/>
      <c r="D41" s="27"/>
      <c r="E41" s="27"/>
      <c r="F41" s="26"/>
      <c r="G41" s="27"/>
      <c r="H41" s="27"/>
      <c r="I41" s="27"/>
      <c r="J41" s="27"/>
      <c r="K41" s="26"/>
      <c r="L41" s="27"/>
      <c r="M41" s="27"/>
      <c r="N41" s="27"/>
      <c r="O41" s="27"/>
      <c r="P41" s="28"/>
      <c r="R41" s="14"/>
      <c r="S41" s="3"/>
    </row>
    <row r="42" spans="1:19" ht="15" customHeight="1" x14ac:dyDescent="0.25">
      <c r="A42" s="43" t="s">
        <v>316</v>
      </c>
      <c r="B42" s="44" t="s">
        <v>328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5"/>
    </row>
    <row r="43" spans="1:19" ht="15" customHeight="1" x14ac:dyDescent="0.25">
      <c r="A43" s="46" t="s">
        <v>317</v>
      </c>
      <c r="B43" s="47" t="s">
        <v>29</v>
      </c>
      <c r="C43" s="47" t="s">
        <v>332</v>
      </c>
      <c r="D43" s="48" t="s">
        <v>341</v>
      </c>
      <c r="E43" s="47" t="s">
        <v>81</v>
      </c>
      <c r="F43" s="49"/>
      <c r="G43" s="47">
        <v>1</v>
      </c>
      <c r="H43" s="50" t="str">
        <f t="shared" ref="H43" si="3">E43</f>
        <v>UN</v>
      </c>
      <c r="I43" s="51"/>
      <c r="J43" s="52"/>
      <c r="K43" s="51"/>
      <c r="L43" s="52"/>
      <c r="M43" s="52"/>
      <c r="N43" s="52"/>
      <c r="O43" s="52"/>
      <c r="P43" s="52"/>
    </row>
    <row r="44" spans="1:19" ht="26.25" customHeight="1" x14ac:dyDescent="0.25">
      <c r="A44" s="46" t="s">
        <v>318</v>
      </c>
      <c r="B44" s="47" t="s">
        <v>331</v>
      </c>
      <c r="C44" s="47" t="s">
        <v>333</v>
      </c>
      <c r="D44" s="48" t="s">
        <v>342</v>
      </c>
      <c r="E44" s="47" t="s">
        <v>81</v>
      </c>
      <c r="F44" s="49"/>
      <c r="G44" s="47">
        <v>7</v>
      </c>
      <c r="H44" s="50" t="str">
        <f t="shared" ref="H44:H45" si="4">E44</f>
        <v>UN</v>
      </c>
      <c r="I44" s="51"/>
      <c r="J44" s="52"/>
      <c r="K44" s="51"/>
      <c r="L44" s="52"/>
      <c r="M44" s="52"/>
      <c r="N44" s="52"/>
      <c r="O44" s="52"/>
      <c r="P44" s="52"/>
    </row>
    <row r="45" spans="1:19" ht="15" customHeight="1" x14ac:dyDescent="0.25">
      <c r="A45" s="46" t="s">
        <v>319</v>
      </c>
      <c r="B45" s="47" t="s">
        <v>331</v>
      </c>
      <c r="C45" s="47" t="s">
        <v>334</v>
      </c>
      <c r="D45" s="48" t="s">
        <v>343</v>
      </c>
      <c r="E45" s="47" t="s">
        <v>81</v>
      </c>
      <c r="F45" s="49"/>
      <c r="G45" s="47">
        <v>1</v>
      </c>
      <c r="H45" s="50" t="str">
        <f t="shared" si="4"/>
        <v>UN</v>
      </c>
      <c r="I45" s="51"/>
      <c r="J45" s="52"/>
      <c r="K45" s="51"/>
      <c r="L45" s="52"/>
      <c r="M45" s="52"/>
      <c r="N45" s="52"/>
      <c r="O45" s="52"/>
      <c r="P45" s="52"/>
    </row>
    <row r="46" spans="1:19" x14ac:dyDescent="0.25">
      <c r="A46" s="43" t="s">
        <v>320</v>
      </c>
      <c r="B46" s="44" t="s">
        <v>329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5"/>
    </row>
    <row r="47" spans="1:19" ht="26.25" customHeight="1" x14ac:dyDescent="0.25">
      <c r="A47" s="46" t="s">
        <v>321</v>
      </c>
      <c r="B47" s="47" t="s">
        <v>331</v>
      </c>
      <c r="C47" s="47" t="s">
        <v>335</v>
      </c>
      <c r="D47" s="48" t="s">
        <v>344</v>
      </c>
      <c r="E47" s="53" t="s">
        <v>345</v>
      </c>
      <c r="F47" s="49"/>
      <c r="G47" s="47">
        <v>11</v>
      </c>
      <c r="H47" s="50" t="str">
        <f t="shared" ref="H47" si="5">E47</f>
        <v xml:space="preserve">UN </v>
      </c>
      <c r="I47" s="51"/>
      <c r="J47" s="52"/>
      <c r="K47" s="51"/>
      <c r="L47" s="52"/>
      <c r="M47" s="52"/>
      <c r="N47" s="52"/>
      <c r="O47" s="52"/>
      <c r="P47" s="52"/>
    </row>
    <row r="48" spans="1:19" x14ac:dyDescent="0.25">
      <c r="A48" s="46" t="s">
        <v>322</v>
      </c>
      <c r="B48" s="47" t="s">
        <v>331</v>
      </c>
      <c r="C48" s="47" t="s">
        <v>336</v>
      </c>
      <c r="D48" s="48" t="s">
        <v>346</v>
      </c>
      <c r="E48" s="53" t="s">
        <v>345</v>
      </c>
      <c r="F48" s="49"/>
      <c r="G48" s="47">
        <v>4</v>
      </c>
      <c r="H48" s="50" t="str">
        <f t="shared" ref="H48:H52" si="6">E48</f>
        <v xml:space="preserve">UN </v>
      </c>
      <c r="I48" s="51"/>
      <c r="J48" s="52"/>
      <c r="K48" s="51"/>
      <c r="L48" s="52"/>
      <c r="M48" s="52"/>
      <c r="N48" s="52"/>
      <c r="O48" s="52"/>
      <c r="P48" s="52"/>
    </row>
    <row r="49" spans="1:16" x14ac:dyDescent="0.25">
      <c r="A49" s="46" t="s">
        <v>323</v>
      </c>
      <c r="B49" s="47" t="s">
        <v>29</v>
      </c>
      <c r="C49" s="47" t="s">
        <v>337</v>
      </c>
      <c r="D49" s="48" t="s">
        <v>347</v>
      </c>
      <c r="E49" s="53" t="s">
        <v>81</v>
      </c>
      <c r="F49" s="49"/>
      <c r="G49" s="47">
        <v>8</v>
      </c>
      <c r="H49" s="50" t="str">
        <f t="shared" si="6"/>
        <v>UN</v>
      </c>
      <c r="I49" s="51"/>
      <c r="J49" s="52"/>
      <c r="K49" s="51"/>
      <c r="L49" s="52"/>
      <c r="M49" s="52"/>
      <c r="N49" s="52"/>
      <c r="O49" s="52"/>
      <c r="P49" s="52"/>
    </row>
    <row r="50" spans="1:16" x14ac:dyDescent="0.25">
      <c r="A50" s="46" t="s">
        <v>324</v>
      </c>
      <c r="B50" s="47" t="s">
        <v>331</v>
      </c>
      <c r="C50" s="47" t="s">
        <v>338</v>
      </c>
      <c r="D50" s="48" t="s">
        <v>348</v>
      </c>
      <c r="E50" s="53" t="s">
        <v>345</v>
      </c>
      <c r="F50" s="49"/>
      <c r="G50" s="47">
        <v>2</v>
      </c>
      <c r="H50" s="50" t="str">
        <f t="shared" si="6"/>
        <v xml:space="preserve">UN </v>
      </c>
      <c r="I50" s="51"/>
      <c r="J50" s="52"/>
      <c r="K50" s="51"/>
      <c r="L50" s="52"/>
      <c r="M50" s="52"/>
      <c r="N50" s="52"/>
      <c r="O50" s="52"/>
      <c r="P50" s="52"/>
    </row>
    <row r="51" spans="1:16" x14ac:dyDescent="0.25">
      <c r="A51" s="46" t="s">
        <v>325</v>
      </c>
      <c r="B51" s="47" t="s">
        <v>29</v>
      </c>
      <c r="C51" s="47" t="s">
        <v>339</v>
      </c>
      <c r="D51" s="48" t="s">
        <v>349</v>
      </c>
      <c r="E51" s="53" t="s">
        <v>81</v>
      </c>
      <c r="F51" s="49"/>
      <c r="G51" s="47">
        <v>12</v>
      </c>
      <c r="H51" s="50" t="str">
        <f t="shared" si="6"/>
        <v>UN</v>
      </c>
      <c r="I51" s="51"/>
      <c r="J51" s="52"/>
      <c r="K51" s="51"/>
      <c r="L51" s="52"/>
      <c r="M51" s="52"/>
      <c r="N51" s="52"/>
      <c r="O51" s="52"/>
      <c r="P51" s="52"/>
    </row>
    <row r="52" spans="1:16" x14ac:dyDescent="0.25">
      <c r="A52" s="46" t="s">
        <v>326</v>
      </c>
      <c r="B52" s="47" t="s">
        <v>331</v>
      </c>
      <c r="C52" s="47" t="s">
        <v>340</v>
      </c>
      <c r="D52" s="48" t="s">
        <v>350</v>
      </c>
      <c r="E52" s="53" t="s">
        <v>345</v>
      </c>
      <c r="F52" s="49"/>
      <c r="G52" s="47">
        <v>2</v>
      </c>
      <c r="H52" s="50" t="str">
        <f t="shared" si="6"/>
        <v xml:space="preserve">UN </v>
      </c>
      <c r="I52" s="51"/>
      <c r="J52" s="52"/>
      <c r="K52" s="51"/>
      <c r="L52" s="52"/>
      <c r="M52" s="52"/>
      <c r="N52" s="52"/>
      <c r="O52" s="52"/>
      <c r="P52" s="52"/>
    </row>
    <row r="53" spans="1:16" x14ac:dyDescent="0.25">
      <c r="A53" s="43" t="s">
        <v>327</v>
      </c>
      <c r="B53" s="44" t="s">
        <v>330</v>
      </c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5"/>
    </row>
    <row r="54" spans="1:16" x14ac:dyDescent="0.25">
      <c r="A54" s="46" t="s">
        <v>351</v>
      </c>
      <c r="B54" s="47" t="s">
        <v>92</v>
      </c>
      <c r="C54" s="47" t="s">
        <v>383</v>
      </c>
      <c r="D54" s="48" t="s">
        <v>415</v>
      </c>
      <c r="E54" s="53" t="s">
        <v>94</v>
      </c>
      <c r="F54" s="49"/>
      <c r="G54" s="47">
        <v>15</v>
      </c>
      <c r="H54" s="50" t="str">
        <f t="shared" ref="H54" si="7">E54</f>
        <v xml:space="preserve">UN    </v>
      </c>
      <c r="I54" s="51"/>
      <c r="J54" s="52"/>
      <c r="K54" s="51"/>
      <c r="L54" s="52"/>
      <c r="M54" s="52"/>
      <c r="N54" s="52"/>
      <c r="O54" s="52"/>
      <c r="P54" s="52"/>
    </row>
    <row r="55" spans="1:16" x14ac:dyDescent="0.25">
      <c r="A55" s="46" t="s">
        <v>352</v>
      </c>
      <c r="B55" s="47" t="s">
        <v>92</v>
      </c>
      <c r="C55" s="47" t="s">
        <v>384</v>
      </c>
      <c r="D55" s="48" t="s">
        <v>416</v>
      </c>
      <c r="E55" s="53" t="s">
        <v>94</v>
      </c>
      <c r="F55" s="49"/>
      <c r="G55" s="47">
        <v>73</v>
      </c>
      <c r="H55" s="50" t="str">
        <f t="shared" ref="H55:H85" si="8">E55</f>
        <v xml:space="preserve">UN    </v>
      </c>
      <c r="I55" s="51"/>
      <c r="J55" s="52"/>
      <c r="K55" s="51"/>
      <c r="L55" s="52"/>
      <c r="M55" s="52"/>
      <c r="N55" s="52"/>
      <c r="O55" s="52"/>
      <c r="P55" s="52"/>
    </row>
    <row r="56" spans="1:16" x14ac:dyDescent="0.25">
      <c r="A56" s="46" t="s">
        <v>353</v>
      </c>
      <c r="B56" s="47" t="s">
        <v>92</v>
      </c>
      <c r="C56" s="47" t="s">
        <v>385</v>
      </c>
      <c r="D56" s="48" t="s">
        <v>417</v>
      </c>
      <c r="E56" s="53" t="s">
        <v>94</v>
      </c>
      <c r="F56" s="49"/>
      <c r="G56" s="47">
        <v>18</v>
      </c>
      <c r="H56" s="50" t="str">
        <f t="shared" si="8"/>
        <v xml:space="preserve">UN    </v>
      </c>
      <c r="I56" s="51"/>
      <c r="J56" s="52"/>
      <c r="K56" s="51"/>
      <c r="L56" s="52"/>
      <c r="M56" s="52"/>
      <c r="N56" s="52"/>
      <c r="O56" s="52"/>
      <c r="P56" s="52"/>
    </row>
    <row r="57" spans="1:16" ht="25.5" customHeight="1" x14ac:dyDescent="0.25">
      <c r="A57" s="46" t="s">
        <v>354</v>
      </c>
      <c r="B57" s="47" t="s">
        <v>29</v>
      </c>
      <c r="C57" s="47" t="s">
        <v>386</v>
      </c>
      <c r="D57" s="48" t="s">
        <v>418</v>
      </c>
      <c r="E57" s="53" t="s">
        <v>81</v>
      </c>
      <c r="F57" s="49"/>
      <c r="G57" s="47">
        <v>1</v>
      </c>
      <c r="H57" s="50" t="str">
        <f t="shared" si="8"/>
        <v>UN</v>
      </c>
      <c r="I57" s="51"/>
      <c r="J57" s="52"/>
      <c r="K57" s="51"/>
      <c r="L57" s="52"/>
      <c r="M57" s="52"/>
      <c r="N57" s="52"/>
      <c r="O57" s="52"/>
      <c r="P57" s="52"/>
    </row>
    <row r="58" spans="1:16" ht="25.5" customHeight="1" x14ac:dyDescent="0.25">
      <c r="A58" s="46" t="s">
        <v>355</v>
      </c>
      <c r="B58" s="47" t="s">
        <v>29</v>
      </c>
      <c r="C58" s="47" t="s">
        <v>387</v>
      </c>
      <c r="D58" s="48" t="s">
        <v>419</v>
      </c>
      <c r="E58" s="53" t="s">
        <v>81</v>
      </c>
      <c r="F58" s="49"/>
      <c r="G58" s="47">
        <v>6</v>
      </c>
      <c r="H58" s="50" t="str">
        <f t="shared" si="8"/>
        <v>UN</v>
      </c>
      <c r="I58" s="51"/>
      <c r="J58" s="52"/>
      <c r="K58" s="51"/>
      <c r="L58" s="52"/>
      <c r="M58" s="52"/>
      <c r="N58" s="52"/>
      <c r="O58" s="52"/>
      <c r="P58" s="52"/>
    </row>
    <row r="59" spans="1:16" ht="25.5" customHeight="1" x14ac:dyDescent="0.25">
      <c r="A59" s="46" t="s">
        <v>356</v>
      </c>
      <c r="B59" s="47" t="s">
        <v>29</v>
      </c>
      <c r="C59" s="47" t="s">
        <v>388</v>
      </c>
      <c r="D59" s="48" t="s">
        <v>420</v>
      </c>
      <c r="E59" s="53" t="s">
        <v>81</v>
      </c>
      <c r="F59" s="49"/>
      <c r="G59" s="47">
        <v>7</v>
      </c>
      <c r="H59" s="50" t="str">
        <f t="shared" si="8"/>
        <v>UN</v>
      </c>
      <c r="I59" s="51"/>
      <c r="J59" s="52"/>
      <c r="K59" s="51"/>
      <c r="L59" s="52"/>
      <c r="M59" s="52"/>
      <c r="N59" s="52"/>
      <c r="O59" s="52"/>
      <c r="P59" s="52"/>
    </row>
    <row r="60" spans="1:16" x14ac:dyDescent="0.25">
      <c r="A60" s="46" t="s">
        <v>357</v>
      </c>
      <c r="B60" s="47" t="s">
        <v>29</v>
      </c>
      <c r="C60" s="47" t="s">
        <v>389</v>
      </c>
      <c r="D60" s="48" t="s">
        <v>421</v>
      </c>
      <c r="E60" s="53" t="s">
        <v>81</v>
      </c>
      <c r="F60" s="49"/>
      <c r="G60" s="47">
        <v>19</v>
      </c>
      <c r="H60" s="50" t="str">
        <f t="shared" si="8"/>
        <v>UN</v>
      </c>
      <c r="I60" s="51"/>
      <c r="J60" s="52"/>
      <c r="K60" s="51"/>
      <c r="L60" s="52"/>
      <c r="M60" s="52"/>
      <c r="N60" s="52"/>
      <c r="O60" s="52"/>
      <c r="P60" s="52"/>
    </row>
    <row r="61" spans="1:16" x14ac:dyDescent="0.25">
      <c r="A61" s="46" t="s">
        <v>358</v>
      </c>
      <c r="B61" s="47" t="s">
        <v>29</v>
      </c>
      <c r="C61" s="47" t="s">
        <v>390</v>
      </c>
      <c r="D61" s="48" t="s">
        <v>422</v>
      </c>
      <c r="E61" s="53" t="s">
        <v>81</v>
      </c>
      <c r="F61" s="49"/>
      <c r="G61" s="47">
        <v>3</v>
      </c>
      <c r="H61" s="50" t="str">
        <f t="shared" si="8"/>
        <v>UN</v>
      </c>
      <c r="I61" s="51"/>
      <c r="J61" s="52"/>
      <c r="K61" s="51"/>
      <c r="L61" s="52"/>
      <c r="M61" s="52"/>
      <c r="N61" s="52"/>
      <c r="O61" s="52"/>
      <c r="P61" s="52"/>
    </row>
    <row r="62" spans="1:16" ht="26.25" customHeight="1" x14ac:dyDescent="0.25">
      <c r="A62" s="46" t="s">
        <v>359</v>
      </c>
      <c r="B62" s="47" t="s">
        <v>29</v>
      </c>
      <c r="C62" s="47" t="s">
        <v>391</v>
      </c>
      <c r="D62" s="48" t="s">
        <v>423</v>
      </c>
      <c r="E62" s="53" t="s">
        <v>81</v>
      </c>
      <c r="F62" s="49"/>
      <c r="G62" s="47">
        <v>19</v>
      </c>
      <c r="H62" s="50" t="str">
        <f t="shared" si="8"/>
        <v>UN</v>
      </c>
      <c r="I62" s="51"/>
      <c r="J62" s="52"/>
      <c r="K62" s="51"/>
      <c r="L62" s="52"/>
      <c r="M62" s="52"/>
      <c r="N62" s="52"/>
      <c r="O62" s="52"/>
      <c r="P62" s="52"/>
    </row>
    <row r="63" spans="1:16" ht="25.5" customHeight="1" x14ac:dyDescent="0.25">
      <c r="A63" s="46" t="s">
        <v>360</v>
      </c>
      <c r="B63" s="47" t="s">
        <v>29</v>
      </c>
      <c r="C63" s="47" t="s">
        <v>392</v>
      </c>
      <c r="D63" s="48" t="s">
        <v>424</v>
      </c>
      <c r="E63" s="53" t="s">
        <v>81</v>
      </c>
      <c r="F63" s="49"/>
      <c r="G63" s="47">
        <v>6</v>
      </c>
      <c r="H63" s="50" t="str">
        <f t="shared" si="8"/>
        <v>UN</v>
      </c>
      <c r="I63" s="51"/>
      <c r="J63" s="52"/>
      <c r="K63" s="51"/>
      <c r="L63" s="52"/>
      <c r="M63" s="52"/>
      <c r="N63" s="52"/>
      <c r="O63" s="52"/>
      <c r="P63" s="52"/>
    </row>
    <row r="64" spans="1:16" ht="25.5" customHeight="1" x14ac:dyDescent="0.25">
      <c r="A64" s="46" t="s">
        <v>361</v>
      </c>
      <c r="B64" s="47" t="s">
        <v>331</v>
      </c>
      <c r="C64" s="47" t="s">
        <v>393</v>
      </c>
      <c r="D64" s="48" t="s">
        <v>425</v>
      </c>
      <c r="E64" s="53" t="s">
        <v>345</v>
      </c>
      <c r="F64" s="49"/>
      <c r="G64" s="47">
        <v>5</v>
      </c>
      <c r="H64" s="50" t="str">
        <f t="shared" si="8"/>
        <v xml:space="preserve">UN </v>
      </c>
      <c r="I64" s="51"/>
      <c r="J64" s="52"/>
      <c r="K64" s="51"/>
      <c r="L64" s="52"/>
      <c r="M64" s="52"/>
      <c r="N64" s="52"/>
      <c r="O64" s="52"/>
      <c r="P64" s="52"/>
    </row>
    <row r="65" spans="1:16" ht="26.25" customHeight="1" x14ac:dyDescent="0.25">
      <c r="A65" s="46" t="s">
        <v>362</v>
      </c>
      <c r="B65" s="47" t="s">
        <v>331</v>
      </c>
      <c r="C65" s="47" t="s">
        <v>394</v>
      </c>
      <c r="D65" s="48" t="s">
        <v>426</v>
      </c>
      <c r="E65" s="53" t="s">
        <v>345</v>
      </c>
      <c r="F65" s="49"/>
      <c r="G65" s="47">
        <v>2</v>
      </c>
      <c r="H65" s="50" t="str">
        <f t="shared" si="8"/>
        <v xml:space="preserve">UN </v>
      </c>
      <c r="I65" s="51"/>
      <c r="J65" s="52"/>
      <c r="K65" s="51"/>
      <c r="L65" s="52"/>
      <c r="M65" s="52"/>
      <c r="N65" s="52"/>
      <c r="O65" s="52"/>
      <c r="P65" s="52"/>
    </row>
    <row r="66" spans="1:16" ht="25.5" customHeight="1" x14ac:dyDescent="0.25">
      <c r="A66" s="46" t="s">
        <v>363</v>
      </c>
      <c r="B66" s="47" t="s">
        <v>29</v>
      </c>
      <c r="C66" s="47" t="s">
        <v>395</v>
      </c>
      <c r="D66" s="48" t="s">
        <v>428</v>
      </c>
      <c r="E66" s="53" t="s">
        <v>81</v>
      </c>
      <c r="F66" s="49"/>
      <c r="G66" s="47">
        <v>2</v>
      </c>
      <c r="H66" s="50" t="str">
        <f t="shared" si="8"/>
        <v>UN</v>
      </c>
      <c r="I66" s="51"/>
      <c r="J66" s="52"/>
      <c r="K66" s="51"/>
      <c r="L66" s="52"/>
      <c r="M66" s="52"/>
      <c r="N66" s="52"/>
      <c r="O66" s="52"/>
      <c r="P66" s="52"/>
    </row>
    <row r="67" spans="1:16" ht="25.5" customHeight="1" x14ac:dyDescent="0.25">
      <c r="A67" s="46" t="s">
        <v>364</v>
      </c>
      <c r="B67" s="47" t="s">
        <v>331</v>
      </c>
      <c r="C67" s="47" t="s">
        <v>396</v>
      </c>
      <c r="D67" s="48" t="s">
        <v>427</v>
      </c>
      <c r="E67" s="53" t="s">
        <v>345</v>
      </c>
      <c r="F67" s="49"/>
      <c r="G67" s="47">
        <v>1</v>
      </c>
      <c r="H67" s="50" t="str">
        <f t="shared" si="8"/>
        <v xml:space="preserve">UN </v>
      </c>
      <c r="I67" s="51"/>
      <c r="J67" s="52"/>
      <c r="K67" s="51"/>
      <c r="L67" s="52"/>
      <c r="M67" s="52"/>
      <c r="N67" s="52"/>
      <c r="O67" s="52"/>
      <c r="P67" s="52"/>
    </row>
    <row r="68" spans="1:16" ht="25.5" customHeight="1" x14ac:dyDescent="0.25">
      <c r="A68" s="46" t="s">
        <v>365</v>
      </c>
      <c r="B68" s="47" t="s">
        <v>29</v>
      </c>
      <c r="C68" s="47" t="s">
        <v>397</v>
      </c>
      <c r="D68" s="48" t="s">
        <v>429</v>
      </c>
      <c r="E68" s="53" t="s">
        <v>81</v>
      </c>
      <c r="F68" s="49"/>
      <c r="G68" s="47">
        <v>4</v>
      </c>
      <c r="H68" s="50" t="str">
        <f t="shared" si="8"/>
        <v>UN</v>
      </c>
      <c r="I68" s="51"/>
      <c r="J68" s="52"/>
      <c r="K68" s="51"/>
      <c r="L68" s="52"/>
      <c r="M68" s="52"/>
      <c r="N68" s="52"/>
      <c r="O68" s="52"/>
      <c r="P68" s="52"/>
    </row>
    <row r="69" spans="1:16" ht="27" customHeight="1" x14ac:dyDescent="0.25">
      <c r="A69" s="46" t="s">
        <v>366</v>
      </c>
      <c r="B69" s="47" t="s">
        <v>29</v>
      </c>
      <c r="C69" s="47" t="s">
        <v>398</v>
      </c>
      <c r="D69" s="48" t="s">
        <v>430</v>
      </c>
      <c r="E69" s="53" t="s">
        <v>81</v>
      </c>
      <c r="F69" s="49"/>
      <c r="G69" s="47">
        <v>9</v>
      </c>
      <c r="H69" s="50" t="str">
        <f t="shared" si="8"/>
        <v>UN</v>
      </c>
      <c r="I69" s="51"/>
      <c r="J69" s="52"/>
      <c r="K69" s="51"/>
      <c r="L69" s="52"/>
      <c r="M69" s="52"/>
      <c r="N69" s="52"/>
      <c r="O69" s="52"/>
      <c r="P69" s="52"/>
    </row>
    <row r="70" spans="1:16" ht="25.5" customHeight="1" x14ac:dyDescent="0.25">
      <c r="A70" s="46" t="s">
        <v>367</v>
      </c>
      <c r="B70" s="47" t="s">
        <v>29</v>
      </c>
      <c r="C70" s="47" t="s">
        <v>399</v>
      </c>
      <c r="D70" s="48" t="s">
        <v>431</v>
      </c>
      <c r="E70" s="53" t="s">
        <v>81</v>
      </c>
      <c r="F70" s="49"/>
      <c r="G70" s="47">
        <v>11</v>
      </c>
      <c r="H70" s="50" t="str">
        <f t="shared" si="8"/>
        <v>UN</v>
      </c>
      <c r="I70" s="51"/>
      <c r="J70" s="52"/>
      <c r="K70" s="51"/>
      <c r="L70" s="52"/>
      <c r="M70" s="52"/>
      <c r="N70" s="52"/>
      <c r="O70" s="52"/>
      <c r="P70" s="52"/>
    </row>
    <row r="71" spans="1:16" ht="25.5" customHeight="1" x14ac:dyDescent="0.25">
      <c r="A71" s="46" t="s">
        <v>368</v>
      </c>
      <c r="B71" s="47" t="s">
        <v>29</v>
      </c>
      <c r="C71" s="47" t="s">
        <v>400</v>
      </c>
      <c r="D71" s="48" t="s">
        <v>432</v>
      </c>
      <c r="E71" s="53" t="s">
        <v>81</v>
      </c>
      <c r="F71" s="49"/>
      <c r="G71" s="47">
        <v>29</v>
      </c>
      <c r="H71" s="50" t="str">
        <f t="shared" si="8"/>
        <v>UN</v>
      </c>
      <c r="I71" s="51"/>
      <c r="J71" s="52"/>
      <c r="K71" s="51"/>
      <c r="L71" s="52"/>
      <c r="M71" s="52"/>
      <c r="N71" s="52"/>
      <c r="O71" s="52"/>
      <c r="P71" s="52"/>
    </row>
    <row r="72" spans="1:16" ht="25.5" customHeight="1" x14ac:dyDescent="0.25">
      <c r="A72" s="46" t="s">
        <v>369</v>
      </c>
      <c r="B72" s="47" t="s">
        <v>29</v>
      </c>
      <c r="C72" s="47" t="s">
        <v>401</v>
      </c>
      <c r="D72" s="48" t="s">
        <v>433</v>
      </c>
      <c r="E72" s="53" t="s">
        <v>81</v>
      </c>
      <c r="F72" s="49"/>
      <c r="G72" s="47">
        <v>8</v>
      </c>
      <c r="H72" s="50" t="str">
        <f t="shared" si="8"/>
        <v>UN</v>
      </c>
      <c r="I72" s="51"/>
      <c r="J72" s="52"/>
      <c r="K72" s="51"/>
      <c r="L72" s="52"/>
      <c r="M72" s="52"/>
      <c r="N72" s="52"/>
      <c r="O72" s="52"/>
      <c r="P72" s="52"/>
    </row>
    <row r="73" spans="1:16" x14ac:dyDescent="0.25">
      <c r="A73" s="46" t="s">
        <v>370</v>
      </c>
      <c r="B73" s="47" t="s">
        <v>92</v>
      </c>
      <c r="C73" s="47" t="s">
        <v>402</v>
      </c>
      <c r="D73" s="48" t="s">
        <v>434</v>
      </c>
      <c r="E73" s="53" t="s">
        <v>94</v>
      </c>
      <c r="F73" s="49"/>
      <c r="G73" s="47">
        <v>1</v>
      </c>
      <c r="H73" s="50" t="str">
        <f t="shared" si="8"/>
        <v xml:space="preserve">UN    </v>
      </c>
      <c r="I73" s="51"/>
      <c r="J73" s="52"/>
      <c r="K73" s="51"/>
      <c r="L73" s="52"/>
      <c r="M73" s="52"/>
      <c r="N73" s="52"/>
      <c r="O73" s="52"/>
      <c r="P73" s="52"/>
    </row>
    <row r="74" spans="1:16" x14ac:dyDescent="0.25">
      <c r="A74" s="46" t="s">
        <v>371</v>
      </c>
      <c r="B74" s="47" t="s">
        <v>92</v>
      </c>
      <c r="C74" s="47" t="s">
        <v>403</v>
      </c>
      <c r="D74" s="48" t="s">
        <v>435</v>
      </c>
      <c r="E74" s="53" t="s">
        <v>94</v>
      </c>
      <c r="F74" s="49"/>
      <c r="G74" s="47">
        <v>5</v>
      </c>
      <c r="H74" s="50" t="str">
        <f t="shared" si="8"/>
        <v xml:space="preserve">UN    </v>
      </c>
      <c r="I74" s="51"/>
      <c r="J74" s="52"/>
      <c r="K74" s="51"/>
      <c r="L74" s="52"/>
      <c r="M74" s="52"/>
      <c r="N74" s="52"/>
      <c r="O74" s="52"/>
      <c r="P74" s="52"/>
    </row>
    <row r="75" spans="1:16" x14ac:dyDescent="0.25">
      <c r="A75" s="46" t="s">
        <v>372</v>
      </c>
      <c r="B75" s="47" t="s">
        <v>29</v>
      </c>
      <c r="C75" s="47" t="s">
        <v>404</v>
      </c>
      <c r="D75" s="48" t="s">
        <v>436</v>
      </c>
      <c r="E75" s="53" t="s">
        <v>119</v>
      </c>
      <c r="F75" s="49"/>
      <c r="G75" s="47">
        <v>43.1</v>
      </c>
      <c r="H75" s="50" t="str">
        <f t="shared" si="8"/>
        <v>M</v>
      </c>
      <c r="I75" s="51"/>
      <c r="J75" s="52"/>
      <c r="K75" s="51"/>
      <c r="L75" s="52"/>
      <c r="M75" s="52"/>
      <c r="N75" s="52"/>
      <c r="O75" s="52"/>
      <c r="P75" s="52"/>
    </row>
    <row r="76" spans="1:16" x14ac:dyDescent="0.25">
      <c r="A76" s="46" t="s">
        <v>373</v>
      </c>
      <c r="B76" s="47" t="s">
        <v>29</v>
      </c>
      <c r="C76" s="47" t="s">
        <v>405</v>
      </c>
      <c r="D76" s="48" t="s">
        <v>437</v>
      </c>
      <c r="E76" s="53" t="s">
        <v>119</v>
      </c>
      <c r="F76" s="49"/>
      <c r="G76" s="47">
        <v>16.2</v>
      </c>
      <c r="H76" s="50" t="str">
        <f t="shared" si="8"/>
        <v>M</v>
      </c>
      <c r="I76" s="51"/>
      <c r="J76" s="52"/>
      <c r="K76" s="51"/>
      <c r="L76" s="52"/>
      <c r="M76" s="52"/>
      <c r="N76" s="52"/>
      <c r="O76" s="52"/>
      <c r="P76" s="52"/>
    </row>
    <row r="77" spans="1:16" x14ac:dyDescent="0.25">
      <c r="A77" s="46" t="s">
        <v>374</v>
      </c>
      <c r="B77" s="47" t="s">
        <v>29</v>
      </c>
      <c r="C77" s="47" t="s">
        <v>406</v>
      </c>
      <c r="D77" s="48" t="s">
        <v>438</v>
      </c>
      <c r="E77" s="53" t="s">
        <v>119</v>
      </c>
      <c r="F77" s="49"/>
      <c r="G77" s="47">
        <v>72.599999999999994</v>
      </c>
      <c r="H77" s="50" t="str">
        <f t="shared" si="8"/>
        <v>M</v>
      </c>
      <c r="I77" s="51"/>
      <c r="J77" s="52"/>
      <c r="K77" s="51"/>
      <c r="L77" s="52"/>
      <c r="M77" s="52"/>
      <c r="N77" s="52"/>
      <c r="O77" s="52"/>
      <c r="P77" s="52"/>
    </row>
    <row r="78" spans="1:16" x14ac:dyDescent="0.25">
      <c r="A78" s="46" t="s">
        <v>375</v>
      </c>
      <c r="B78" s="47" t="s">
        <v>29</v>
      </c>
      <c r="C78" s="47" t="s">
        <v>407</v>
      </c>
      <c r="D78" s="48" t="s">
        <v>439</v>
      </c>
      <c r="E78" s="53" t="s">
        <v>119</v>
      </c>
      <c r="F78" s="49"/>
      <c r="G78" s="47">
        <v>20.100000000000001</v>
      </c>
      <c r="H78" s="50" t="str">
        <f t="shared" si="8"/>
        <v>M</v>
      </c>
      <c r="I78" s="51"/>
      <c r="J78" s="52"/>
      <c r="K78" s="51"/>
      <c r="L78" s="52"/>
      <c r="M78" s="52"/>
      <c r="N78" s="52"/>
      <c r="O78" s="52"/>
      <c r="P78" s="52"/>
    </row>
    <row r="79" spans="1:16" ht="25.5" customHeight="1" x14ac:dyDescent="0.25">
      <c r="A79" s="46" t="s">
        <v>376</v>
      </c>
      <c r="B79" s="47" t="s">
        <v>29</v>
      </c>
      <c r="C79" s="47" t="s">
        <v>408</v>
      </c>
      <c r="D79" s="48" t="s">
        <v>440</v>
      </c>
      <c r="E79" s="53" t="s">
        <v>81</v>
      </c>
      <c r="F79" s="49"/>
      <c r="G79" s="47">
        <v>1</v>
      </c>
      <c r="H79" s="50" t="str">
        <f t="shared" si="8"/>
        <v>UN</v>
      </c>
      <c r="I79" s="51"/>
      <c r="J79" s="52"/>
      <c r="K79" s="51"/>
      <c r="L79" s="52"/>
      <c r="M79" s="52"/>
      <c r="N79" s="52"/>
      <c r="O79" s="52"/>
      <c r="P79" s="52"/>
    </row>
    <row r="80" spans="1:16" ht="25.5" customHeight="1" x14ac:dyDescent="0.25">
      <c r="A80" s="46" t="s">
        <v>377</v>
      </c>
      <c r="B80" s="47" t="s">
        <v>29</v>
      </c>
      <c r="C80" s="47" t="s">
        <v>409</v>
      </c>
      <c r="D80" s="48" t="s">
        <v>441</v>
      </c>
      <c r="E80" s="53" t="s">
        <v>119</v>
      </c>
      <c r="F80" s="49"/>
      <c r="G80" s="47">
        <v>43.1</v>
      </c>
      <c r="H80" s="50" t="str">
        <f t="shared" si="8"/>
        <v>M</v>
      </c>
      <c r="I80" s="51"/>
      <c r="J80" s="52"/>
      <c r="K80" s="51"/>
      <c r="L80" s="52"/>
      <c r="M80" s="52"/>
      <c r="N80" s="52"/>
      <c r="O80" s="52"/>
      <c r="P80" s="52"/>
    </row>
    <row r="81" spans="1:16" ht="25.5" customHeight="1" x14ac:dyDescent="0.25">
      <c r="A81" s="46" t="s">
        <v>378</v>
      </c>
      <c r="B81" s="47" t="s">
        <v>29</v>
      </c>
      <c r="C81" s="47" t="s">
        <v>410</v>
      </c>
      <c r="D81" s="48" t="s">
        <v>442</v>
      </c>
      <c r="E81" s="53" t="s">
        <v>119</v>
      </c>
      <c r="F81" s="49"/>
      <c r="G81" s="47">
        <v>103</v>
      </c>
      <c r="H81" s="50" t="str">
        <f t="shared" si="8"/>
        <v>M</v>
      </c>
      <c r="I81" s="51"/>
      <c r="J81" s="52"/>
      <c r="K81" s="51"/>
      <c r="L81" s="52"/>
      <c r="M81" s="52"/>
      <c r="N81" s="52"/>
      <c r="O81" s="52"/>
      <c r="P81" s="52"/>
    </row>
    <row r="82" spans="1:16" ht="27" customHeight="1" x14ac:dyDescent="0.25">
      <c r="A82" s="46" t="s">
        <v>379</v>
      </c>
      <c r="B82" s="47" t="s">
        <v>29</v>
      </c>
      <c r="C82" s="47" t="s">
        <v>411</v>
      </c>
      <c r="D82" s="48" t="s">
        <v>443</v>
      </c>
      <c r="E82" s="53" t="s">
        <v>119</v>
      </c>
      <c r="F82" s="49"/>
      <c r="G82" s="47">
        <v>16.2</v>
      </c>
      <c r="H82" s="50" t="str">
        <f t="shared" si="8"/>
        <v>M</v>
      </c>
      <c r="I82" s="51"/>
      <c r="J82" s="52"/>
      <c r="K82" s="51"/>
      <c r="L82" s="52"/>
      <c r="M82" s="52"/>
      <c r="N82" s="52"/>
      <c r="O82" s="52"/>
      <c r="P82" s="52"/>
    </row>
    <row r="83" spans="1:16" ht="25.5" customHeight="1" x14ac:dyDescent="0.25">
      <c r="A83" s="46" t="s">
        <v>380</v>
      </c>
      <c r="B83" s="47" t="s">
        <v>29</v>
      </c>
      <c r="C83" s="47" t="s">
        <v>412</v>
      </c>
      <c r="D83" s="48" t="s">
        <v>444</v>
      </c>
      <c r="E83" s="53" t="s">
        <v>119</v>
      </c>
      <c r="F83" s="49"/>
      <c r="G83" s="47">
        <v>103</v>
      </c>
      <c r="H83" s="50" t="str">
        <f t="shared" si="8"/>
        <v>M</v>
      </c>
      <c r="I83" s="51"/>
      <c r="J83" s="52"/>
      <c r="K83" s="51"/>
      <c r="L83" s="52"/>
      <c r="M83" s="52"/>
      <c r="N83" s="52"/>
      <c r="O83" s="52"/>
      <c r="P83" s="52"/>
    </row>
    <row r="84" spans="1:16" ht="25.5" customHeight="1" x14ac:dyDescent="0.25">
      <c r="A84" s="46" t="s">
        <v>381</v>
      </c>
      <c r="B84" s="47" t="s">
        <v>29</v>
      </c>
      <c r="C84" s="47" t="s">
        <v>413</v>
      </c>
      <c r="D84" s="48" t="s">
        <v>445</v>
      </c>
      <c r="E84" s="53" t="s">
        <v>119</v>
      </c>
      <c r="F84" s="49"/>
      <c r="G84" s="47">
        <v>16.2</v>
      </c>
      <c r="H84" s="50" t="str">
        <f t="shared" si="8"/>
        <v>M</v>
      </c>
      <c r="I84" s="51"/>
      <c r="J84" s="52"/>
      <c r="K84" s="51"/>
      <c r="L84" s="52"/>
      <c r="M84" s="52"/>
      <c r="N84" s="52"/>
      <c r="O84" s="52"/>
      <c r="P84" s="52"/>
    </row>
    <row r="85" spans="1:16" ht="25.5" customHeight="1" x14ac:dyDescent="0.25">
      <c r="A85" s="46" t="s">
        <v>382</v>
      </c>
      <c r="B85" s="47" t="s">
        <v>29</v>
      </c>
      <c r="C85" s="47" t="s">
        <v>414</v>
      </c>
      <c r="D85" s="48" t="s">
        <v>446</v>
      </c>
      <c r="E85" s="53" t="s">
        <v>119</v>
      </c>
      <c r="F85" s="49"/>
      <c r="G85" s="47">
        <v>43.1</v>
      </c>
      <c r="H85" s="50" t="str">
        <f t="shared" si="8"/>
        <v>M</v>
      </c>
      <c r="I85" s="51"/>
      <c r="J85" s="52"/>
      <c r="K85" s="51"/>
      <c r="L85" s="52"/>
      <c r="M85" s="52"/>
      <c r="N85" s="52"/>
      <c r="O85" s="52"/>
      <c r="P85" s="52"/>
    </row>
    <row r="86" spans="1:16" x14ac:dyDescent="0.25">
      <c r="A86" s="43" t="s">
        <v>447</v>
      </c>
      <c r="B86" s="44" t="s">
        <v>448</v>
      </c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5"/>
    </row>
    <row r="87" spans="1:16" x14ac:dyDescent="0.25">
      <c r="A87" s="46" t="s">
        <v>449</v>
      </c>
      <c r="B87" s="47" t="s">
        <v>92</v>
      </c>
      <c r="C87" s="47" t="s">
        <v>384</v>
      </c>
      <c r="D87" s="48" t="s">
        <v>416</v>
      </c>
      <c r="E87" s="53" t="s">
        <v>81</v>
      </c>
      <c r="F87" s="49"/>
      <c r="G87" s="47">
        <v>1</v>
      </c>
      <c r="H87" s="50" t="str">
        <f t="shared" ref="H87" si="9">E87</f>
        <v>UN</v>
      </c>
      <c r="I87" s="51"/>
      <c r="J87" s="52"/>
      <c r="K87" s="51"/>
      <c r="L87" s="52"/>
      <c r="M87" s="52"/>
      <c r="N87" s="52"/>
      <c r="O87" s="52"/>
      <c r="P87" s="52"/>
    </row>
    <row r="88" spans="1:16" x14ac:dyDescent="0.25">
      <c r="A88" s="46" t="s">
        <v>452</v>
      </c>
      <c r="B88" s="47" t="s">
        <v>331</v>
      </c>
      <c r="C88" s="47" t="s">
        <v>450</v>
      </c>
      <c r="D88" s="48" t="s">
        <v>454</v>
      </c>
      <c r="E88" s="53" t="s">
        <v>345</v>
      </c>
      <c r="F88" s="49"/>
      <c r="G88" s="47">
        <v>1</v>
      </c>
      <c r="H88" s="50" t="str">
        <f t="shared" ref="H88:H89" si="10">E88</f>
        <v xml:space="preserve">UN </v>
      </c>
      <c r="I88" s="51"/>
      <c r="J88" s="52"/>
      <c r="K88" s="51"/>
      <c r="L88" s="52"/>
      <c r="M88" s="52"/>
      <c r="N88" s="52"/>
      <c r="O88" s="52"/>
      <c r="P88" s="52"/>
    </row>
    <row r="89" spans="1:16" x14ac:dyDescent="0.25">
      <c r="A89" s="46" t="s">
        <v>453</v>
      </c>
      <c r="B89" s="47" t="s">
        <v>29</v>
      </c>
      <c r="C89" s="47" t="s">
        <v>451</v>
      </c>
      <c r="D89" s="48" t="s">
        <v>455</v>
      </c>
      <c r="E89" s="53" t="s">
        <v>119</v>
      </c>
      <c r="F89" s="49"/>
      <c r="G89" s="47">
        <v>10.3</v>
      </c>
      <c r="H89" s="50" t="str">
        <f t="shared" si="10"/>
        <v>M</v>
      </c>
      <c r="I89" s="51"/>
      <c r="J89" s="52"/>
      <c r="K89" s="51"/>
      <c r="L89" s="52"/>
      <c r="M89" s="52"/>
      <c r="N89" s="52"/>
      <c r="O89" s="52"/>
      <c r="P89" s="52"/>
    </row>
    <row r="90" spans="1:16" x14ac:dyDescent="0.25">
      <c r="A90" s="43" t="s">
        <v>456</v>
      </c>
      <c r="B90" s="44" t="s">
        <v>458</v>
      </c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5"/>
    </row>
    <row r="91" spans="1:16" ht="25.5" customHeight="1" x14ac:dyDescent="0.25">
      <c r="A91" s="46" t="s">
        <v>464</v>
      </c>
      <c r="B91" s="47" t="s">
        <v>29</v>
      </c>
      <c r="C91" s="47" t="s">
        <v>466</v>
      </c>
      <c r="D91" s="48" t="s">
        <v>469</v>
      </c>
      <c r="E91" s="53" t="s">
        <v>81</v>
      </c>
      <c r="F91" s="49"/>
      <c r="G91" s="47">
        <v>1</v>
      </c>
      <c r="H91" s="50" t="str">
        <f t="shared" ref="H91" si="11">E91</f>
        <v>UN</v>
      </c>
      <c r="I91" s="51"/>
      <c r="J91" s="52"/>
      <c r="K91" s="51"/>
      <c r="L91" s="52"/>
      <c r="M91" s="52"/>
      <c r="N91" s="52"/>
      <c r="O91" s="52"/>
      <c r="P91" s="52"/>
    </row>
    <row r="92" spans="1:16" x14ac:dyDescent="0.25">
      <c r="A92" s="43" t="s">
        <v>457</v>
      </c>
      <c r="B92" s="44" t="s">
        <v>459</v>
      </c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5"/>
    </row>
    <row r="93" spans="1:16" x14ac:dyDescent="0.25">
      <c r="A93" s="46" t="s">
        <v>463</v>
      </c>
      <c r="B93" s="47" t="s">
        <v>29</v>
      </c>
      <c r="C93" s="47" t="s">
        <v>467</v>
      </c>
      <c r="D93" s="48" t="s">
        <v>470</v>
      </c>
      <c r="E93" s="53" t="s">
        <v>81</v>
      </c>
      <c r="F93" s="49"/>
      <c r="G93" s="47">
        <v>10</v>
      </c>
      <c r="H93" s="50" t="str">
        <f t="shared" ref="H93" si="12">E93</f>
        <v>UN</v>
      </c>
      <c r="I93" s="51"/>
      <c r="J93" s="52"/>
      <c r="K93" s="51"/>
      <c r="L93" s="52"/>
      <c r="M93" s="52"/>
      <c r="N93" s="52"/>
      <c r="O93" s="52"/>
      <c r="P93" s="52"/>
    </row>
    <row r="94" spans="1:16" x14ac:dyDescent="0.25">
      <c r="A94" s="46" t="s">
        <v>465</v>
      </c>
      <c r="B94" s="47" t="s">
        <v>29</v>
      </c>
      <c r="C94" s="47" t="s">
        <v>468</v>
      </c>
      <c r="D94" s="48" t="s">
        <v>471</v>
      </c>
      <c r="E94" s="53" t="s">
        <v>81</v>
      </c>
      <c r="F94" s="49"/>
      <c r="G94" s="47">
        <v>3</v>
      </c>
      <c r="H94" s="50" t="str">
        <f t="shared" ref="H94" si="13">E94</f>
        <v>UN</v>
      </c>
      <c r="I94" s="51"/>
      <c r="J94" s="52"/>
      <c r="K94" s="51"/>
      <c r="L94" s="52"/>
      <c r="M94" s="52"/>
      <c r="N94" s="52"/>
      <c r="O94" s="52"/>
      <c r="P94" s="52"/>
    </row>
    <row r="95" spans="1:16" x14ac:dyDescent="0.25">
      <c r="A95" s="43" t="s">
        <v>460</v>
      </c>
      <c r="B95" s="44" t="s">
        <v>461</v>
      </c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5"/>
    </row>
    <row r="96" spans="1:16" ht="25.5" customHeight="1" x14ac:dyDescent="0.25">
      <c r="A96" s="46" t="s">
        <v>462</v>
      </c>
      <c r="B96" s="47" t="s">
        <v>331</v>
      </c>
      <c r="C96" s="47" t="s">
        <v>487</v>
      </c>
      <c r="D96" s="48" t="s">
        <v>503</v>
      </c>
      <c r="E96" s="53" t="s">
        <v>345</v>
      </c>
      <c r="F96" s="49"/>
      <c r="G96" s="47">
        <v>6</v>
      </c>
      <c r="H96" s="50" t="str">
        <f t="shared" ref="H96" si="14">E96</f>
        <v xml:space="preserve">UN </v>
      </c>
      <c r="I96" s="51"/>
      <c r="J96" s="52"/>
      <c r="K96" s="51"/>
      <c r="L96" s="52"/>
      <c r="M96" s="52"/>
      <c r="N96" s="52"/>
      <c r="O96" s="52"/>
      <c r="P96" s="52"/>
    </row>
    <row r="97" spans="1:16" ht="27" customHeight="1" x14ac:dyDescent="0.25">
      <c r="A97" s="46" t="s">
        <v>472</v>
      </c>
      <c r="B97" s="47" t="s">
        <v>331</v>
      </c>
      <c r="C97" s="47" t="s">
        <v>488</v>
      </c>
      <c r="D97" s="48" t="s">
        <v>504</v>
      </c>
      <c r="E97" s="53" t="s">
        <v>345</v>
      </c>
      <c r="F97" s="49"/>
      <c r="G97" s="47">
        <v>20</v>
      </c>
      <c r="H97" s="50" t="str">
        <f t="shared" ref="H97:H111" si="15">E97</f>
        <v xml:space="preserve">UN </v>
      </c>
      <c r="I97" s="51"/>
      <c r="J97" s="52"/>
      <c r="K97" s="51"/>
      <c r="L97" s="52"/>
      <c r="M97" s="52"/>
      <c r="N97" s="52"/>
      <c r="O97" s="52"/>
      <c r="P97" s="52"/>
    </row>
    <row r="98" spans="1:16" x14ac:dyDescent="0.25">
      <c r="A98" s="46" t="s">
        <v>473</v>
      </c>
      <c r="B98" s="47" t="s">
        <v>29</v>
      </c>
      <c r="C98" s="47" t="s">
        <v>489</v>
      </c>
      <c r="D98" s="48" t="s">
        <v>509</v>
      </c>
      <c r="E98" s="53" t="s">
        <v>81</v>
      </c>
      <c r="F98" s="49"/>
      <c r="G98" s="47">
        <v>1</v>
      </c>
      <c r="H98" s="50" t="str">
        <f t="shared" si="15"/>
        <v>UN</v>
      </c>
      <c r="I98" s="51"/>
      <c r="J98" s="52"/>
      <c r="K98" s="51"/>
      <c r="L98" s="52"/>
      <c r="M98" s="52"/>
      <c r="N98" s="52"/>
      <c r="O98" s="52"/>
      <c r="P98" s="52"/>
    </row>
    <row r="99" spans="1:16" x14ac:dyDescent="0.25">
      <c r="A99" s="46" t="s">
        <v>474</v>
      </c>
      <c r="B99" s="47" t="s">
        <v>331</v>
      </c>
      <c r="C99" s="47" t="s">
        <v>490</v>
      </c>
      <c r="D99" s="48" t="s">
        <v>505</v>
      </c>
      <c r="E99" s="53" t="s">
        <v>345</v>
      </c>
      <c r="F99" s="49"/>
      <c r="G99" s="47">
        <v>3</v>
      </c>
      <c r="H99" s="50" t="str">
        <f t="shared" si="15"/>
        <v xml:space="preserve">UN </v>
      </c>
      <c r="I99" s="51"/>
      <c r="J99" s="52"/>
      <c r="K99" s="51"/>
      <c r="L99" s="52"/>
      <c r="M99" s="52"/>
      <c r="N99" s="52"/>
      <c r="O99" s="52"/>
      <c r="P99" s="52"/>
    </row>
    <row r="100" spans="1:16" x14ac:dyDescent="0.25">
      <c r="A100" s="46" t="s">
        <v>475</v>
      </c>
      <c r="B100" s="47" t="s">
        <v>29</v>
      </c>
      <c r="C100" s="47" t="s">
        <v>491</v>
      </c>
      <c r="D100" s="48" t="s">
        <v>508</v>
      </c>
      <c r="E100" s="53" t="s">
        <v>81</v>
      </c>
      <c r="F100" s="49"/>
      <c r="G100" s="47">
        <v>25</v>
      </c>
      <c r="H100" s="50" t="str">
        <f t="shared" si="15"/>
        <v>UN</v>
      </c>
      <c r="I100" s="51"/>
      <c r="J100" s="52"/>
      <c r="K100" s="51"/>
      <c r="L100" s="52"/>
      <c r="M100" s="52"/>
      <c r="N100" s="52"/>
      <c r="O100" s="52"/>
      <c r="P100" s="52"/>
    </row>
    <row r="101" spans="1:16" x14ac:dyDescent="0.25">
      <c r="A101" s="46" t="s">
        <v>476</v>
      </c>
      <c r="B101" s="47" t="s">
        <v>29</v>
      </c>
      <c r="C101" s="47" t="s">
        <v>492</v>
      </c>
      <c r="D101" s="48" t="s">
        <v>510</v>
      </c>
      <c r="E101" s="53" t="s">
        <v>81</v>
      </c>
      <c r="F101" s="49"/>
      <c r="G101" s="47">
        <v>6</v>
      </c>
      <c r="H101" s="50" t="str">
        <f t="shared" si="15"/>
        <v>UN</v>
      </c>
      <c r="I101" s="51"/>
      <c r="J101" s="52"/>
      <c r="K101" s="51"/>
      <c r="L101" s="52"/>
      <c r="M101" s="52"/>
      <c r="N101" s="52"/>
      <c r="O101" s="52"/>
      <c r="P101" s="52"/>
    </row>
    <row r="102" spans="1:16" x14ac:dyDescent="0.25">
      <c r="A102" s="46" t="s">
        <v>477</v>
      </c>
      <c r="B102" s="47" t="s">
        <v>331</v>
      </c>
      <c r="C102" s="47" t="s">
        <v>493</v>
      </c>
      <c r="D102" s="48" t="s">
        <v>506</v>
      </c>
      <c r="E102" s="53" t="s">
        <v>345</v>
      </c>
      <c r="F102" s="49"/>
      <c r="G102" s="47">
        <v>10</v>
      </c>
      <c r="H102" s="50" t="str">
        <f t="shared" si="15"/>
        <v xml:space="preserve">UN </v>
      </c>
      <c r="I102" s="51"/>
      <c r="J102" s="52"/>
      <c r="K102" s="51"/>
      <c r="L102" s="52"/>
      <c r="M102" s="52"/>
      <c r="N102" s="52"/>
      <c r="O102" s="52"/>
      <c r="P102" s="52"/>
    </row>
    <row r="103" spans="1:16" x14ac:dyDescent="0.25">
      <c r="A103" s="46" t="s">
        <v>478</v>
      </c>
      <c r="B103" s="47" t="s">
        <v>331</v>
      </c>
      <c r="C103" s="47" t="s">
        <v>494</v>
      </c>
      <c r="D103" s="48" t="s">
        <v>507</v>
      </c>
      <c r="E103" s="53" t="s">
        <v>345</v>
      </c>
      <c r="F103" s="49"/>
      <c r="G103" s="47">
        <v>1</v>
      </c>
      <c r="H103" s="50" t="str">
        <f t="shared" si="15"/>
        <v xml:space="preserve">UN </v>
      </c>
      <c r="I103" s="51"/>
      <c r="J103" s="52"/>
      <c r="K103" s="51"/>
      <c r="L103" s="52"/>
      <c r="M103" s="52"/>
      <c r="N103" s="52"/>
      <c r="O103" s="52"/>
      <c r="P103" s="52"/>
    </row>
    <row r="104" spans="1:16" x14ac:dyDescent="0.25">
      <c r="A104" s="46" t="s">
        <v>479</v>
      </c>
      <c r="B104" s="47" t="s">
        <v>29</v>
      </c>
      <c r="C104" s="47" t="s">
        <v>495</v>
      </c>
      <c r="D104" s="48" t="s">
        <v>511</v>
      </c>
      <c r="E104" s="53" t="s">
        <v>119</v>
      </c>
      <c r="F104" s="49"/>
      <c r="G104" s="47">
        <v>70.5</v>
      </c>
      <c r="H104" s="50" t="str">
        <f t="shared" si="15"/>
        <v>M</v>
      </c>
      <c r="I104" s="51"/>
      <c r="J104" s="52"/>
      <c r="K104" s="51"/>
      <c r="L104" s="52"/>
      <c r="M104" s="52"/>
      <c r="N104" s="52"/>
      <c r="O104" s="52"/>
      <c r="P104" s="52"/>
    </row>
    <row r="105" spans="1:16" x14ac:dyDescent="0.25">
      <c r="A105" s="46" t="s">
        <v>480</v>
      </c>
      <c r="B105" s="47" t="s">
        <v>29</v>
      </c>
      <c r="C105" s="47" t="s">
        <v>496</v>
      </c>
      <c r="D105" s="48" t="s">
        <v>512</v>
      </c>
      <c r="E105" s="53" t="s">
        <v>119</v>
      </c>
      <c r="F105" s="49"/>
      <c r="G105" s="47">
        <v>29.5</v>
      </c>
      <c r="H105" s="50" t="str">
        <f t="shared" si="15"/>
        <v>M</v>
      </c>
      <c r="I105" s="51"/>
      <c r="J105" s="52"/>
      <c r="K105" s="51"/>
      <c r="L105" s="52"/>
      <c r="M105" s="52"/>
      <c r="N105" s="52"/>
      <c r="O105" s="52"/>
      <c r="P105" s="52"/>
    </row>
    <row r="106" spans="1:16" x14ac:dyDescent="0.25">
      <c r="A106" s="46" t="s">
        <v>481</v>
      </c>
      <c r="B106" s="47" t="s">
        <v>29</v>
      </c>
      <c r="C106" s="47" t="s">
        <v>497</v>
      </c>
      <c r="D106" s="48" t="s">
        <v>513</v>
      </c>
      <c r="E106" s="53" t="s">
        <v>81</v>
      </c>
      <c r="F106" s="49"/>
      <c r="G106" s="47">
        <v>4</v>
      </c>
      <c r="H106" s="50" t="str">
        <f t="shared" si="15"/>
        <v>UN</v>
      </c>
      <c r="I106" s="51"/>
      <c r="J106" s="52"/>
      <c r="K106" s="51"/>
      <c r="L106" s="52"/>
      <c r="M106" s="52"/>
      <c r="N106" s="52"/>
      <c r="O106" s="52"/>
      <c r="P106" s="52"/>
    </row>
    <row r="107" spans="1:16" x14ac:dyDescent="0.25">
      <c r="A107" s="46" t="s">
        <v>482</v>
      </c>
      <c r="B107" s="47" t="s">
        <v>29</v>
      </c>
      <c r="C107" s="47" t="s">
        <v>498</v>
      </c>
      <c r="D107" s="48" t="s">
        <v>514</v>
      </c>
      <c r="E107" s="53" t="s">
        <v>81</v>
      </c>
      <c r="F107" s="49"/>
      <c r="G107" s="47">
        <v>2</v>
      </c>
      <c r="H107" s="50" t="str">
        <f t="shared" si="15"/>
        <v>UN</v>
      </c>
      <c r="I107" s="51"/>
      <c r="J107" s="52"/>
      <c r="K107" s="51"/>
      <c r="L107" s="52"/>
      <c r="M107" s="52"/>
      <c r="N107" s="52"/>
      <c r="O107" s="52"/>
      <c r="P107" s="52"/>
    </row>
    <row r="108" spans="1:16" ht="27" customHeight="1" x14ac:dyDescent="0.25">
      <c r="A108" s="46" t="s">
        <v>483</v>
      </c>
      <c r="B108" s="47" t="s">
        <v>331</v>
      </c>
      <c r="C108" s="47" t="s">
        <v>499</v>
      </c>
      <c r="D108" s="48" t="s">
        <v>515</v>
      </c>
      <c r="E108" s="53" t="s">
        <v>345</v>
      </c>
      <c r="F108" s="49"/>
      <c r="G108" s="47">
        <v>5</v>
      </c>
      <c r="H108" s="50" t="str">
        <f t="shared" si="15"/>
        <v xml:space="preserve">UN </v>
      </c>
      <c r="I108" s="51"/>
      <c r="J108" s="52"/>
      <c r="K108" s="51"/>
      <c r="L108" s="52"/>
      <c r="M108" s="52"/>
      <c r="N108" s="52"/>
      <c r="O108" s="52"/>
      <c r="P108" s="52"/>
    </row>
    <row r="109" spans="1:16" x14ac:dyDescent="0.25">
      <c r="A109" s="46" t="s">
        <v>484</v>
      </c>
      <c r="B109" s="47" t="s">
        <v>331</v>
      </c>
      <c r="C109" s="47" t="s">
        <v>500</v>
      </c>
      <c r="D109" s="48" t="s">
        <v>516</v>
      </c>
      <c r="E109" s="53" t="s">
        <v>345</v>
      </c>
      <c r="F109" s="49"/>
      <c r="G109" s="47">
        <v>6</v>
      </c>
      <c r="H109" s="50" t="str">
        <f t="shared" si="15"/>
        <v xml:space="preserve">UN </v>
      </c>
      <c r="I109" s="51"/>
      <c r="J109" s="52"/>
      <c r="K109" s="51"/>
      <c r="L109" s="52"/>
      <c r="M109" s="52"/>
      <c r="N109" s="52"/>
      <c r="O109" s="52"/>
      <c r="P109" s="52"/>
    </row>
    <row r="110" spans="1:16" x14ac:dyDescent="0.25">
      <c r="A110" s="46" t="s">
        <v>485</v>
      </c>
      <c r="B110" s="47" t="s">
        <v>29</v>
      </c>
      <c r="C110" s="47" t="s">
        <v>501</v>
      </c>
      <c r="D110" s="48" t="s">
        <v>517</v>
      </c>
      <c r="E110" s="53" t="s">
        <v>119</v>
      </c>
      <c r="F110" s="49"/>
      <c r="G110" s="47">
        <v>47</v>
      </c>
      <c r="H110" s="50" t="str">
        <f t="shared" si="15"/>
        <v>M</v>
      </c>
      <c r="I110" s="51"/>
      <c r="J110" s="52"/>
      <c r="K110" s="51"/>
      <c r="L110" s="52"/>
      <c r="M110" s="52"/>
      <c r="N110" s="52"/>
      <c r="O110" s="52"/>
      <c r="P110" s="52"/>
    </row>
    <row r="111" spans="1:16" x14ac:dyDescent="0.25">
      <c r="A111" s="46" t="s">
        <v>486</v>
      </c>
      <c r="B111" s="47" t="s">
        <v>29</v>
      </c>
      <c r="C111" s="47" t="s">
        <v>502</v>
      </c>
      <c r="D111" s="48" t="s">
        <v>518</v>
      </c>
      <c r="E111" s="53" t="s">
        <v>81</v>
      </c>
      <c r="F111" s="49"/>
      <c r="G111" s="47">
        <v>47</v>
      </c>
      <c r="H111" s="50" t="str">
        <f t="shared" si="15"/>
        <v>UN</v>
      </c>
      <c r="I111" s="51"/>
      <c r="J111" s="52"/>
      <c r="K111" s="51"/>
      <c r="L111" s="52"/>
      <c r="M111" s="52"/>
      <c r="N111" s="52"/>
      <c r="O111" s="52"/>
      <c r="P111" s="52"/>
    </row>
    <row r="112" spans="1:16" x14ac:dyDescent="0.25">
      <c r="A112" s="43" t="s">
        <v>520</v>
      </c>
      <c r="B112" s="44" t="s">
        <v>329</v>
      </c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5"/>
    </row>
    <row r="113" spans="1:16" x14ac:dyDescent="0.25">
      <c r="A113" s="46" t="s">
        <v>526</v>
      </c>
      <c r="B113" s="47" t="s">
        <v>29</v>
      </c>
      <c r="C113" s="47" t="s">
        <v>532</v>
      </c>
      <c r="D113" s="48" t="s">
        <v>536</v>
      </c>
      <c r="E113" s="53" t="s">
        <v>81</v>
      </c>
      <c r="F113" s="49"/>
      <c r="G113" s="47">
        <v>5</v>
      </c>
      <c r="H113" s="50" t="str">
        <f t="shared" ref="H113" si="16">E113</f>
        <v>UN</v>
      </c>
      <c r="I113" s="51"/>
      <c r="J113" s="52"/>
      <c r="K113" s="51"/>
      <c r="L113" s="52"/>
      <c r="M113" s="52"/>
      <c r="N113" s="52"/>
      <c r="O113" s="52"/>
      <c r="P113" s="52"/>
    </row>
    <row r="114" spans="1:16" x14ac:dyDescent="0.25">
      <c r="A114" s="43" t="s">
        <v>519</v>
      </c>
      <c r="B114" s="44" t="s">
        <v>523</v>
      </c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5"/>
    </row>
    <row r="115" spans="1:16" x14ac:dyDescent="0.25">
      <c r="A115" s="46" t="s">
        <v>527</v>
      </c>
      <c r="B115" s="47" t="s">
        <v>331</v>
      </c>
      <c r="C115" s="47" t="s">
        <v>533</v>
      </c>
      <c r="D115" s="48" t="s">
        <v>535</v>
      </c>
      <c r="E115" s="53" t="s">
        <v>345</v>
      </c>
      <c r="F115" s="49"/>
      <c r="G115" s="47">
        <v>1</v>
      </c>
      <c r="H115" s="50" t="str">
        <f t="shared" ref="H115" si="17">E115</f>
        <v xml:space="preserve">UN </v>
      </c>
      <c r="I115" s="51"/>
      <c r="J115" s="52"/>
      <c r="K115" s="51"/>
      <c r="L115" s="52"/>
      <c r="M115" s="52"/>
      <c r="N115" s="52"/>
      <c r="O115" s="52"/>
      <c r="P115" s="52"/>
    </row>
    <row r="116" spans="1:16" x14ac:dyDescent="0.25">
      <c r="A116" s="43" t="s">
        <v>521</v>
      </c>
      <c r="B116" s="44" t="s">
        <v>524</v>
      </c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5"/>
    </row>
    <row r="117" spans="1:16" x14ac:dyDescent="0.25">
      <c r="A117" s="46" t="s">
        <v>528</v>
      </c>
      <c r="B117" s="47" t="s">
        <v>29</v>
      </c>
      <c r="C117" s="47" t="s">
        <v>534</v>
      </c>
      <c r="D117" s="48" t="s">
        <v>537</v>
      </c>
      <c r="E117" s="53" t="s">
        <v>81</v>
      </c>
      <c r="F117" s="49"/>
      <c r="G117" s="47">
        <v>1</v>
      </c>
      <c r="H117" s="50" t="str">
        <f t="shared" ref="H117" si="18">E117</f>
        <v>UN</v>
      </c>
      <c r="I117" s="51"/>
      <c r="J117" s="52"/>
      <c r="K117" s="51"/>
      <c r="L117" s="52"/>
      <c r="M117" s="52"/>
      <c r="N117" s="52"/>
      <c r="O117" s="52"/>
      <c r="P117" s="52"/>
    </row>
    <row r="118" spans="1:16" x14ac:dyDescent="0.25">
      <c r="A118" s="46" t="s">
        <v>529</v>
      </c>
      <c r="B118" s="47" t="s">
        <v>29</v>
      </c>
      <c r="C118" s="47" t="s">
        <v>467</v>
      </c>
      <c r="D118" s="48" t="s">
        <v>470</v>
      </c>
      <c r="E118" s="53" t="s">
        <v>81</v>
      </c>
      <c r="F118" s="49"/>
      <c r="G118" s="47">
        <v>5</v>
      </c>
      <c r="H118" s="50" t="str">
        <f t="shared" ref="H118:H119" si="19">E118</f>
        <v>UN</v>
      </c>
      <c r="I118" s="51"/>
      <c r="J118" s="52"/>
      <c r="K118" s="51"/>
      <c r="L118" s="52"/>
      <c r="M118" s="52"/>
      <c r="N118" s="52"/>
      <c r="O118" s="52"/>
      <c r="P118" s="52"/>
    </row>
    <row r="119" spans="1:16" x14ac:dyDescent="0.25">
      <c r="A119" s="46" t="s">
        <v>530</v>
      </c>
      <c r="B119" s="47" t="s">
        <v>29</v>
      </c>
      <c r="C119" s="47" t="s">
        <v>468</v>
      </c>
      <c r="D119" s="48" t="s">
        <v>471</v>
      </c>
      <c r="E119" s="53" t="s">
        <v>81</v>
      </c>
      <c r="F119" s="49"/>
      <c r="G119" s="47">
        <v>3</v>
      </c>
      <c r="H119" s="50" t="str">
        <f t="shared" si="19"/>
        <v>UN</v>
      </c>
      <c r="I119" s="51"/>
      <c r="J119" s="52"/>
      <c r="K119" s="51"/>
      <c r="L119" s="52"/>
      <c r="M119" s="52"/>
      <c r="N119" s="52"/>
      <c r="O119" s="52"/>
      <c r="P119" s="52"/>
    </row>
    <row r="120" spans="1:16" x14ac:dyDescent="0.25">
      <c r="A120" s="43" t="s">
        <v>522</v>
      </c>
      <c r="B120" s="44" t="s">
        <v>525</v>
      </c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5"/>
    </row>
    <row r="121" spans="1:16" ht="27" customHeight="1" x14ac:dyDescent="0.25">
      <c r="A121" s="46" t="s">
        <v>531</v>
      </c>
      <c r="B121" s="47" t="s">
        <v>331</v>
      </c>
      <c r="C121" s="47" t="s">
        <v>555</v>
      </c>
      <c r="D121" s="48" t="s">
        <v>561</v>
      </c>
      <c r="E121" s="53" t="s">
        <v>345</v>
      </c>
      <c r="F121" s="49"/>
      <c r="G121" s="47">
        <v>2</v>
      </c>
      <c r="H121" s="50" t="str">
        <f t="shared" ref="H121" si="20">E121</f>
        <v xml:space="preserve">UN </v>
      </c>
      <c r="I121" s="51"/>
      <c r="J121" s="52"/>
      <c r="K121" s="51"/>
      <c r="L121" s="52"/>
      <c r="M121" s="52"/>
      <c r="N121" s="52"/>
      <c r="O121" s="52"/>
      <c r="P121" s="52"/>
    </row>
    <row r="122" spans="1:16" ht="25.5" customHeight="1" x14ac:dyDescent="0.25">
      <c r="A122" s="46" t="s">
        <v>538</v>
      </c>
      <c r="B122" s="47" t="s">
        <v>331</v>
      </c>
      <c r="C122" s="47" t="s">
        <v>487</v>
      </c>
      <c r="D122" s="48" t="s">
        <v>503</v>
      </c>
      <c r="E122" s="53" t="s">
        <v>345</v>
      </c>
      <c r="F122" s="49"/>
      <c r="G122" s="47">
        <v>6</v>
      </c>
      <c r="H122" s="50" t="str">
        <f t="shared" ref="H122:H138" si="21">E122</f>
        <v xml:space="preserve">UN </v>
      </c>
      <c r="I122" s="51"/>
      <c r="J122" s="52"/>
      <c r="K122" s="51"/>
      <c r="L122" s="52"/>
      <c r="M122" s="52"/>
      <c r="N122" s="52"/>
      <c r="O122" s="52"/>
      <c r="P122" s="52"/>
    </row>
    <row r="123" spans="1:16" ht="25.5" customHeight="1" x14ac:dyDescent="0.25">
      <c r="A123" s="46" t="s">
        <v>539</v>
      </c>
      <c r="B123" s="47" t="s">
        <v>331</v>
      </c>
      <c r="C123" s="47" t="s">
        <v>488</v>
      </c>
      <c r="D123" s="48" t="s">
        <v>504</v>
      </c>
      <c r="E123" s="53" t="s">
        <v>345</v>
      </c>
      <c r="F123" s="49"/>
      <c r="G123" s="47">
        <v>10</v>
      </c>
      <c r="H123" s="50" t="str">
        <f t="shared" si="21"/>
        <v xml:space="preserve">UN </v>
      </c>
      <c r="I123" s="51"/>
      <c r="J123" s="52"/>
      <c r="K123" s="51"/>
      <c r="L123" s="52"/>
      <c r="M123" s="52"/>
      <c r="N123" s="52"/>
      <c r="O123" s="52"/>
      <c r="P123" s="52"/>
    </row>
    <row r="124" spans="1:16" x14ac:dyDescent="0.25">
      <c r="A124" s="46" t="s">
        <v>540</v>
      </c>
      <c r="B124" s="47" t="s">
        <v>331</v>
      </c>
      <c r="C124" s="47" t="s">
        <v>556</v>
      </c>
      <c r="D124" s="48" t="s">
        <v>562</v>
      </c>
      <c r="E124" s="53" t="s">
        <v>345</v>
      </c>
      <c r="F124" s="49"/>
      <c r="G124" s="47">
        <v>1</v>
      </c>
      <c r="H124" s="50" t="str">
        <f t="shared" si="21"/>
        <v xml:space="preserve">UN </v>
      </c>
      <c r="I124" s="51"/>
      <c r="J124" s="52"/>
      <c r="K124" s="51"/>
      <c r="L124" s="52"/>
      <c r="M124" s="52"/>
      <c r="N124" s="52"/>
      <c r="O124" s="52"/>
      <c r="P124" s="52"/>
    </row>
    <row r="125" spans="1:16" x14ac:dyDescent="0.25">
      <c r="A125" s="46" t="s">
        <v>541</v>
      </c>
      <c r="B125" s="47" t="s">
        <v>331</v>
      </c>
      <c r="C125" s="47" t="s">
        <v>557</v>
      </c>
      <c r="D125" s="48" t="s">
        <v>563</v>
      </c>
      <c r="E125" s="53" t="s">
        <v>345</v>
      </c>
      <c r="F125" s="49"/>
      <c r="G125" s="47">
        <v>3</v>
      </c>
      <c r="H125" s="50" t="str">
        <f t="shared" si="21"/>
        <v xml:space="preserve">UN </v>
      </c>
      <c r="I125" s="51"/>
      <c r="J125" s="52"/>
      <c r="K125" s="51"/>
      <c r="L125" s="52"/>
      <c r="M125" s="52"/>
      <c r="N125" s="52"/>
      <c r="O125" s="52"/>
      <c r="P125" s="52"/>
    </row>
    <row r="126" spans="1:16" x14ac:dyDescent="0.25">
      <c r="A126" s="46" t="s">
        <v>542</v>
      </c>
      <c r="B126" s="47" t="s">
        <v>331</v>
      </c>
      <c r="C126" s="47" t="s">
        <v>490</v>
      </c>
      <c r="D126" s="48" t="s">
        <v>505</v>
      </c>
      <c r="E126" s="53" t="s">
        <v>345</v>
      </c>
      <c r="F126" s="49"/>
      <c r="G126" s="47">
        <v>3</v>
      </c>
      <c r="H126" s="50" t="str">
        <f t="shared" si="21"/>
        <v xml:space="preserve">UN </v>
      </c>
      <c r="I126" s="51"/>
      <c r="J126" s="52"/>
      <c r="K126" s="51"/>
      <c r="L126" s="52"/>
      <c r="M126" s="52"/>
      <c r="N126" s="52"/>
      <c r="O126" s="52"/>
      <c r="P126" s="52"/>
    </row>
    <row r="127" spans="1:16" x14ac:dyDescent="0.25">
      <c r="A127" s="46" t="s">
        <v>543</v>
      </c>
      <c r="B127" s="47" t="s">
        <v>29</v>
      </c>
      <c r="C127" s="47" t="s">
        <v>558</v>
      </c>
      <c r="D127" s="48" t="s">
        <v>564</v>
      </c>
      <c r="E127" s="53" t="s">
        <v>81</v>
      </c>
      <c r="F127" s="49"/>
      <c r="G127" s="47">
        <v>8</v>
      </c>
      <c r="H127" s="50" t="str">
        <f t="shared" si="21"/>
        <v>UN</v>
      </c>
      <c r="I127" s="51"/>
      <c r="J127" s="52"/>
      <c r="K127" s="51"/>
      <c r="L127" s="52"/>
      <c r="M127" s="52"/>
      <c r="N127" s="52"/>
      <c r="O127" s="52"/>
      <c r="P127" s="52"/>
    </row>
    <row r="128" spans="1:16" x14ac:dyDescent="0.25">
      <c r="A128" s="46" t="s">
        <v>544</v>
      </c>
      <c r="B128" s="47" t="s">
        <v>29</v>
      </c>
      <c r="C128" s="47" t="s">
        <v>559</v>
      </c>
      <c r="D128" s="48" t="s">
        <v>565</v>
      </c>
      <c r="E128" s="53" t="s">
        <v>81</v>
      </c>
      <c r="F128" s="49"/>
      <c r="G128" s="47">
        <v>16</v>
      </c>
      <c r="H128" s="50" t="str">
        <f t="shared" si="21"/>
        <v>UN</v>
      </c>
      <c r="I128" s="51"/>
      <c r="J128" s="52"/>
      <c r="K128" s="51"/>
      <c r="L128" s="52"/>
      <c r="M128" s="52"/>
      <c r="N128" s="52"/>
      <c r="O128" s="52"/>
      <c r="P128" s="52"/>
    </row>
    <row r="129" spans="1:18" x14ac:dyDescent="0.25">
      <c r="A129" s="46" t="s">
        <v>545</v>
      </c>
      <c r="B129" s="47" t="s">
        <v>29</v>
      </c>
      <c r="C129" s="47" t="s">
        <v>492</v>
      </c>
      <c r="D129" s="48" t="s">
        <v>510</v>
      </c>
      <c r="E129" s="53" t="s">
        <v>81</v>
      </c>
      <c r="F129" s="49"/>
      <c r="G129" s="47">
        <v>6</v>
      </c>
      <c r="H129" s="50" t="str">
        <f t="shared" si="21"/>
        <v>UN</v>
      </c>
      <c r="I129" s="51"/>
      <c r="J129" s="52"/>
      <c r="K129" s="51"/>
      <c r="L129" s="52"/>
      <c r="M129" s="52"/>
      <c r="N129" s="52"/>
      <c r="O129" s="52"/>
      <c r="P129" s="52"/>
    </row>
    <row r="130" spans="1:18" x14ac:dyDescent="0.25">
      <c r="A130" s="46" t="s">
        <v>546</v>
      </c>
      <c r="B130" s="47" t="s">
        <v>331</v>
      </c>
      <c r="C130" s="47" t="s">
        <v>493</v>
      </c>
      <c r="D130" s="48" t="s">
        <v>506</v>
      </c>
      <c r="E130" s="53" t="s">
        <v>345</v>
      </c>
      <c r="F130" s="49"/>
      <c r="G130" s="47">
        <v>5</v>
      </c>
      <c r="H130" s="50" t="str">
        <f t="shared" si="21"/>
        <v xml:space="preserve">UN </v>
      </c>
      <c r="I130" s="51"/>
      <c r="J130" s="52"/>
      <c r="K130" s="51"/>
      <c r="L130" s="52"/>
      <c r="M130" s="52"/>
      <c r="N130" s="52"/>
      <c r="O130" s="52"/>
      <c r="P130" s="52"/>
    </row>
    <row r="131" spans="1:18" x14ac:dyDescent="0.25">
      <c r="A131" s="46" t="s">
        <v>547</v>
      </c>
      <c r="B131" s="47" t="s">
        <v>29</v>
      </c>
      <c r="C131" s="47" t="s">
        <v>560</v>
      </c>
      <c r="D131" s="48" t="s">
        <v>566</v>
      </c>
      <c r="E131" s="53" t="s">
        <v>119</v>
      </c>
      <c r="F131" s="49"/>
      <c r="G131" s="47">
        <v>24.8</v>
      </c>
      <c r="H131" s="50" t="str">
        <f t="shared" si="21"/>
        <v>M</v>
      </c>
      <c r="I131" s="51"/>
      <c r="J131" s="52"/>
      <c r="K131" s="51"/>
      <c r="L131" s="52"/>
      <c r="M131" s="52"/>
      <c r="N131" s="52"/>
      <c r="O131" s="52"/>
      <c r="P131" s="52"/>
    </row>
    <row r="132" spans="1:18" x14ac:dyDescent="0.25">
      <c r="A132" s="46" t="s">
        <v>548</v>
      </c>
      <c r="B132" s="47" t="s">
        <v>29</v>
      </c>
      <c r="C132" s="47" t="s">
        <v>495</v>
      </c>
      <c r="D132" s="48" t="s">
        <v>511</v>
      </c>
      <c r="E132" s="53" t="s">
        <v>119</v>
      </c>
      <c r="F132" s="49"/>
      <c r="G132" s="47">
        <v>45</v>
      </c>
      <c r="H132" s="50" t="str">
        <f t="shared" si="21"/>
        <v>M</v>
      </c>
      <c r="I132" s="51"/>
      <c r="J132" s="52"/>
      <c r="K132" s="51"/>
      <c r="L132" s="52"/>
      <c r="M132" s="52"/>
      <c r="N132" s="52"/>
      <c r="O132" s="52"/>
      <c r="P132" s="52"/>
    </row>
    <row r="133" spans="1:18" x14ac:dyDescent="0.25">
      <c r="A133" s="46" t="s">
        <v>549</v>
      </c>
      <c r="B133" s="47" t="s">
        <v>29</v>
      </c>
      <c r="C133" s="47" t="s">
        <v>496</v>
      </c>
      <c r="D133" s="48" t="s">
        <v>512</v>
      </c>
      <c r="E133" s="53" t="s">
        <v>119</v>
      </c>
      <c r="F133" s="49"/>
      <c r="G133" s="47">
        <v>29.1</v>
      </c>
      <c r="H133" s="50" t="str">
        <f t="shared" si="21"/>
        <v>M</v>
      </c>
      <c r="I133" s="51"/>
      <c r="J133" s="52"/>
      <c r="K133" s="51"/>
      <c r="L133" s="52"/>
      <c r="M133" s="52"/>
      <c r="N133" s="52"/>
      <c r="O133" s="52"/>
      <c r="P133" s="52"/>
    </row>
    <row r="134" spans="1:18" x14ac:dyDescent="0.25">
      <c r="A134" s="46" t="s">
        <v>550</v>
      </c>
      <c r="B134" s="47" t="s">
        <v>29</v>
      </c>
      <c r="C134" s="47" t="s">
        <v>498</v>
      </c>
      <c r="D134" s="48" t="s">
        <v>514</v>
      </c>
      <c r="E134" s="53" t="s">
        <v>81</v>
      </c>
      <c r="F134" s="49"/>
      <c r="G134" s="47">
        <v>2</v>
      </c>
      <c r="H134" s="50" t="str">
        <f t="shared" si="21"/>
        <v>UN</v>
      </c>
      <c r="I134" s="51"/>
      <c r="J134" s="52"/>
      <c r="K134" s="51"/>
      <c r="L134" s="52"/>
      <c r="M134" s="52"/>
      <c r="N134" s="52"/>
      <c r="O134" s="52"/>
      <c r="P134" s="52"/>
    </row>
    <row r="135" spans="1:18" ht="25.5" customHeight="1" x14ac:dyDescent="0.25">
      <c r="A135" s="46" t="s">
        <v>551</v>
      </c>
      <c r="B135" s="47" t="s">
        <v>331</v>
      </c>
      <c r="C135" s="47" t="s">
        <v>499</v>
      </c>
      <c r="D135" s="48" t="s">
        <v>515</v>
      </c>
      <c r="E135" s="53" t="s">
        <v>345</v>
      </c>
      <c r="F135" s="49"/>
      <c r="G135" s="47">
        <v>3</v>
      </c>
      <c r="H135" s="50" t="str">
        <f t="shared" si="21"/>
        <v xml:space="preserve">UN </v>
      </c>
      <c r="I135" s="51"/>
      <c r="J135" s="52"/>
      <c r="K135" s="51"/>
      <c r="L135" s="52"/>
      <c r="M135" s="52"/>
      <c r="N135" s="52"/>
      <c r="O135" s="52"/>
      <c r="P135" s="52"/>
    </row>
    <row r="136" spans="1:18" x14ac:dyDescent="0.25">
      <c r="A136" s="46" t="s">
        <v>552</v>
      </c>
      <c r="B136" s="47" t="s">
        <v>331</v>
      </c>
      <c r="C136" s="47" t="s">
        <v>500</v>
      </c>
      <c r="D136" s="48" t="s">
        <v>516</v>
      </c>
      <c r="E136" s="53" t="s">
        <v>345</v>
      </c>
      <c r="F136" s="49"/>
      <c r="G136" s="47">
        <v>5</v>
      </c>
      <c r="H136" s="50" t="str">
        <f t="shared" si="21"/>
        <v xml:space="preserve">UN </v>
      </c>
      <c r="I136" s="51"/>
      <c r="J136" s="52"/>
      <c r="K136" s="51"/>
      <c r="L136" s="52"/>
      <c r="M136" s="52"/>
      <c r="N136" s="52"/>
      <c r="O136" s="52"/>
      <c r="P136" s="52"/>
    </row>
    <row r="137" spans="1:18" x14ac:dyDescent="0.25">
      <c r="A137" s="46" t="s">
        <v>553</v>
      </c>
      <c r="B137" s="47" t="s">
        <v>29</v>
      </c>
      <c r="C137" s="47" t="s">
        <v>501</v>
      </c>
      <c r="D137" s="48" t="s">
        <v>517</v>
      </c>
      <c r="E137" s="53" t="s">
        <v>119</v>
      </c>
      <c r="F137" s="49"/>
      <c r="G137" s="47">
        <v>30.7</v>
      </c>
      <c r="H137" s="50" t="str">
        <f t="shared" si="21"/>
        <v>M</v>
      </c>
      <c r="I137" s="51"/>
      <c r="J137" s="52"/>
      <c r="K137" s="51"/>
      <c r="L137" s="52"/>
      <c r="M137" s="52"/>
      <c r="N137" s="52"/>
      <c r="O137" s="52"/>
      <c r="P137" s="52"/>
    </row>
    <row r="138" spans="1:18" x14ac:dyDescent="0.25">
      <c r="A138" s="46" t="s">
        <v>554</v>
      </c>
      <c r="B138" s="47" t="s">
        <v>29</v>
      </c>
      <c r="C138" s="47" t="s">
        <v>502</v>
      </c>
      <c r="D138" s="48" t="s">
        <v>567</v>
      </c>
      <c r="E138" s="53" t="s">
        <v>119</v>
      </c>
      <c r="F138" s="49"/>
      <c r="G138" s="47">
        <v>30.7</v>
      </c>
      <c r="H138" s="50" t="str">
        <f t="shared" si="21"/>
        <v>M</v>
      </c>
      <c r="I138" s="51"/>
      <c r="J138" s="52"/>
      <c r="K138" s="51"/>
      <c r="L138" s="52"/>
      <c r="M138" s="52"/>
      <c r="N138" s="52"/>
      <c r="O138" s="52"/>
      <c r="P138" s="52"/>
    </row>
    <row r="139" spans="1:18" x14ac:dyDescent="0.25">
      <c r="A139" s="43" t="s">
        <v>568</v>
      </c>
      <c r="B139" s="44" t="s">
        <v>569</v>
      </c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5"/>
    </row>
    <row r="140" spans="1:18" x14ac:dyDescent="0.25">
      <c r="A140" s="46" t="s">
        <v>570</v>
      </c>
      <c r="B140" s="47" t="s">
        <v>331</v>
      </c>
      <c r="C140" s="47">
        <v>24</v>
      </c>
      <c r="D140" s="48" t="s">
        <v>571</v>
      </c>
      <c r="E140" s="53" t="s">
        <v>345</v>
      </c>
      <c r="F140" s="49"/>
      <c r="G140" s="47">
        <v>1</v>
      </c>
      <c r="H140" s="50" t="str">
        <f t="shared" ref="H140" si="22">E140</f>
        <v xml:space="preserve">UN </v>
      </c>
      <c r="I140" s="51"/>
      <c r="J140" s="52"/>
      <c r="K140" s="51"/>
      <c r="L140" s="52"/>
      <c r="M140" s="52"/>
      <c r="N140" s="52"/>
      <c r="O140" s="52"/>
      <c r="P140" s="52"/>
    </row>
    <row r="141" spans="1:18" ht="15" customHeight="1" x14ac:dyDescent="0.25">
      <c r="A141" s="25" t="s">
        <v>125</v>
      </c>
      <c r="B141" s="27" t="s">
        <v>126</v>
      </c>
      <c r="C141" s="27"/>
      <c r="D141" s="27"/>
      <c r="E141" s="27"/>
      <c r="F141" s="26"/>
      <c r="G141" s="27"/>
      <c r="H141" s="27"/>
      <c r="I141" s="27"/>
      <c r="J141" s="27"/>
      <c r="K141" s="26"/>
      <c r="L141" s="27"/>
      <c r="M141" s="27"/>
      <c r="N141" s="27"/>
      <c r="O141" s="27"/>
      <c r="P141" s="28"/>
      <c r="R141" s="14"/>
    </row>
    <row r="142" spans="1:18" ht="15" customHeight="1" x14ac:dyDescent="0.25">
      <c r="A142" s="43" t="s">
        <v>573</v>
      </c>
      <c r="B142" s="44" t="s">
        <v>574</v>
      </c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5"/>
    </row>
    <row r="143" spans="1:18" ht="15" customHeight="1" x14ac:dyDescent="0.25">
      <c r="A143" s="46" t="s">
        <v>572</v>
      </c>
      <c r="B143" s="47" t="s">
        <v>29</v>
      </c>
      <c r="C143" s="47">
        <v>91924</v>
      </c>
      <c r="D143" s="48" t="s">
        <v>583</v>
      </c>
      <c r="E143" s="53" t="s">
        <v>119</v>
      </c>
      <c r="F143" s="49"/>
      <c r="G143" s="47">
        <v>347.1</v>
      </c>
      <c r="H143" s="50" t="str">
        <f t="shared" ref="H143" si="23">E143</f>
        <v>M</v>
      </c>
      <c r="I143" s="51"/>
      <c r="J143" s="52"/>
      <c r="K143" s="51"/>
      <c r="L143" s="52"/>
      <c r="M143" s="52"/>
      <c r="N143" s="52"/>
      <c r="O143" s="52"/>
      <c r="P143" s="52"/>
    </row>
    <row r="144" spans="1:18" ht="15" customHeight="1" x14ac:dyDescent="0.25">
      <c r="A144" s="46" t="s">
        <v>575</v>
      </c>
      <c r="B144" s="47" t="s">
        <v>29</v>
      </c>
      <c r="C144" s="47">
        <v>91926</v>
      </c>
      <c r="D144" s="48" t="s">
        <v>584</v>
      </c>
      <c r="E144" s="53" t="s">
        <v>119</v>
      </c>
      <c r="F144" s="49"/>
      <c r="G144" s="41">
        <v>1208.0999999999999</v>
      </c>
      <c r="H144" s="50" t="str">
        <f t="shared" ref="H144:H149" si="24">E144</f>
        <v>M</v>
      </c>
      <c r="I144" s="51"/>
      <c r="J144" s="52"/>
      <c r="K144" s="51"/>
      <c r="L144" s="52"/>
      <c r="M144" s="52"/>
      <c r="N144" s="52"/>
      <c r="O144" s="52"/>
      <c r="P144" s="52"/>
    </row>
    <row r="145" spans="1:16" ht="15" customHeight="1" x14ac:dyDescent="0.25">
      <c r="A145" s="46" t="s">
        <v>576</v>
      </c>
      <c r="B145" s="47" t="s">
        <v>29</v>
      </c>
      <c r="C145" s="47">
        <v>91928</v>
      </c>
      <c r="D145" s="48" t="s">
        <v>585</v>
      </c>
      <c r="E145" s="53" t="s">
        <v>119</v>
      </c>
      <c r="F145" s="49"/>
      <c r="G145" s="47">
        <v>497.1</v>
      </c>
      <c r="H145" s="50" t="str">
        <f t="shared" si="24"/>
        <v>M</v>
      </c>
      <c r="I145" s="51"/>
      <c r="J145" s="52"/>
      <c r="K145" s="51"/>
      <c r="L145" s="52"/>
      <c r="M145" s="52"/>
      <c r="N145" s="52"/>
      <c r="O145" s="52"/>
      <c r="P145" s="52"/>
    </row>
    <row r="146" spans="1:16" ht="15" customHeight="1" x14ac:dyDescent="0.25">
      <c r="A146" s="46" t="s">
        <v>577</v>
      </c>
      <c r="B146" s="47" t="s">
        <v>29</v>
      </c>
      <c r="C146" s="47">
        <v>91930</v>
      </c>
      <c r="D146" s="48" t="s">
        <v>586</v>
      </c>
      <c r="E146" s="53" t="s">
        <v>119</v>
      </c>
      <c r="F146" s="49"/>
      <c r="G146" s="47">
        <v>28.4</v>
      </c>
      <c r="H146" s="50" t="str">
        <f t="shared" si="24"/>
        <v>M</v>
      </c>
      <c r="I146" s="51"/>
      <c r="J146" s="52"/>
      <c r="K146" s="51"/>
      <c r="L146" s="52"/>
      <c r="M146" s="52"/>
      <c r="N146" s="52"/>
      <c r="O146" s="52"/>
      <c r="P146" s="52"/>
    </row>
    <row r="147" spans="1:16" ht="15" customHeight="1" x14ac:dyDescent="0.25">
      <c r="A147" s="46" t="s">
        <v>578</v>
      </c>
      <c r="B147" s="47" t="s">
        <v>29</v>
      </c>
      <c r="C147" s="47">
        <v>92979</v>
      </c>
      <c r="D147" s="48" t="s">
        <v>587</v>
      </c>
      <c r="E147" s="53" t="s">
        <v>119</v>
      </c>
      <c r="F147" s="49"/>
      <c r="G147" s="47">
        <v>332.6</v>
      </c>
      <c r="H147" s="50" t="str">
        <f t="shared" si="24"/>
        <v>M</v>
      </c>
      <c r="I147" s="51"/>
      <c r="J147" s="52"/>
      <c r="K147" s="51"/>
      <c r="L147" s="52"/>
      <c r="M147" s="52"/>
      <c r="N147" s="52"/>
      <c r="O147" s="52"/>
      <c r="P147" s="52"/>
    </row>
    <row r="148" spans="1:16" ht="15" customHeight="1" x14ac:dyDescent="0.25">
      <c r="A148" s="46" t="s">
        <v>579</v>
      </c>
      <c r="B148" s="47" t="s">
        <v>331</v>
      </c>
      <c r="C148" s="47">
        <v>2</v>
      </c>
      <c r="D148" s="48" t="s">
        <v>588</v>
      </c>
      <c r="E148" s="53" t="s">
        <v>119</v>
      </c>
      <c r="F148" s="49"/>
      <c r="G148" s="47">
        <v>15.2</v>
      </c>
      <c r="H148" s="50" t="str">
        <f t="shared" si="24"/>
        <v>M</v>
      </c>
      <c r="I148" s="51"/>
      <c r="J148" s="52"/>
      <c r="K148" s="51"/>
      <c r="L148" s="52"/>
      <c r="M148" s="52"/>
      <c r="N148" s="52"/>
      <c r="O148" s="52"/>
      <c r="P148" s="52"/>
    </row>
    <row r="149" spans="1:16" ht="15" customHeight="1" x14ac:dyDescent="0.25">
      <c r="A149" s="46" t="s">
        <v>580</v>
      </c>
      <c r="B149" s="47" t="s">
        <v>331</v>
      </c>
      <c r="C149" s="47">
        <v>1</v>
      </c>
      <c r="D149" s="48" t="s">
        <v>589</v>
      </c>
      <c r="E149" s="53" t="s">
        <v>119</v>
      </c>
      <c r="F149" s="49"/>
      <c r="G149" s="47">
        <v>78.5</v>
      </c>
      <c r="H149" s="50" t="str">
        <f t="shared" si="24"/>
        <v>M</v>
      </c>
      <c r="I149" s="51"/>
      <c r="J149" s="52"/>
      <c r="K149" s="51"/>
      <c r="L149" s="52"/>
      <c r="M149" s="52"/>
      <c r="N149" s="52"/>
      <c r="O149" s="52"/>
      <c r="P149" s="52"/>
    </row>
    <row r="150" spans="1:16" ht="15" customHeight="1" x14ac:dyDescent="0.25">
      <c r="A150" s="43" t="s">
        <v>581</v>
      </c>
      <c r="B150" s="44" t="s">
        <v>582</v>
      </c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5"/>
    </row>
    <row r="151" spans="1:16" ht="15" customHeight="1" x14ac:dyDescent="0.25">
      <c r="A151" s="46" t="s">
        <v>590</v>
      </c>
      <c r="B151" s="47" t="s">
        <v>29</v>
      </c>
      <c r="C151" s="47">
        <v>91955</v>
      </c>
      <c r="D151" s="48" t="s">
        <v>603</v>
      </c>
      <c r="E151" s="53" t="s">
        <v>81</v>
      </c>
      <c r="F151" s="49"/>
      <c r="G151" s="47">
        <v>9</v>
      </c>
      <c r="H151" s="50" t="str">
        <f t="shared" ref="H151" si="25">E151</f>
        <v>UN</v>
      </c>
      <c r="I151" s="51"/>
      <c r="J151" s="52"/>
      <c r="K151" s="51"/>
      <c r="L151" s="52"/>
      <c r="M151" s="52"/>
      <c r="N151" s="52"/>
      <c r="O151" s="52"/>
      <c r="P151" s="52"/>
    </row>
    <row r="152" spans="1:16" ht="15" customHeight="1" x14ac:dyDescent="0.25">
      <c r="A152" s="46" t="s">
        <v>591</v>
      </c>
      <c r="B152" s="47" t="s">
        <v>29</v>
      </c>
      <c r="C152" s="47">
        <v>91953</v>
      </c>
      <c r="D152" s="48" t="s">
        <v>604</v>
      </c>
      <c r="E152" s="53" t="s">
        <v>81</v>
      </c>
      <c r="F152" s="49"/>
      <c r="G152" s="47">
        <v>2</v>
      </c>
      <c r="H152" s="50" t="str">
        <f t="shared" ref="H152:H163" si="26">E152</f>
        <v>UN</v>
      </c>
      <c r="I152" s="51"/>
      <c r="J152" s="52"/>
      <c r="K152" s="51"/>
      <c r="L152" s="52"/>
      <c r="M152" s="52"/>
      <c r="N152" s="52"/>
      <c r="O152" s="52"/>
      <c r="P152" s="52"/>
    </row>
    <row r="153" spans="1:16" ht="15" customHeight="1" x14ac:dyDescent="0.25">
      <c r="A153" s="46" t="s">
        <v>592</v>
      </c>
      <c r="B153" s="47" t="s">
        <v>29</v>
      </c>
      <c r="C153" s="47">
        <v>91969</v>
      </c>
      <c r="D153" s="48" t="s">
        <v>605</v>
      </c>
      <c r="E153" s="53" t="s">
        <v>81</v>
      </c>
      <c r="F153" s="49"/>
      <c r="G153" s="47">
        <v>2</v>
      </c>
      <c r="H153" s="50" t="str">
        <f t="shared" si="26"/>
        <v>UN</v>
      </c>
      <c r="I153" s="51"/>
      <c r="J153" s="52"/>
      <c r="K153" s="51"/>
      <c r="L153" s="52"/>
      <c r="M153" s="52"/>
      <c r="N153" s="52"/>
      <c r="O153" s="52"/>
      <c r="P153" s="52"/>
    </row>
    <row r="154" spans="1:16" ht="15" customHeight="1" x14ac:dyDescent="0.25">
      <c r="A154" s="46" t="s">
        <v>593</v>
      </c>
      <c r="B154" s="47" t="s">
        <v>29</v>
      </c>
      <c r="C154" s="47">
        <v>91967</v>
      </c>
      <c r="D154" s="48" t="s">
        <v>606</v>
      </c>
      <c r="E154" s="53" t="s">
        <v>81</v>
      </c>
      <c r="F154" s="49"/>
      <c r="G154" s="47">
        <v>1</v>
      </c>
      <c r="H154" s="50" t="str">
        <f t="shared" si="26"/>
        <v>UN</v>
      </c>
      <c r="I154" s="51"/>
      <c r="J154" s="52"/>
      <c r="K154" s="51"/>
      <c r="L154" s="52"/>
      <c r="M154" s="52"/>
      <c r="N154" s="52"/>
      <c r="O154" s="52"/>
      <c r="P154" s="52"/>
    </row>
    <row r="155" spans="1:16" ht="15" customHeight="1" x14ac:dyDescent="0.25">
      <c r="A155" s="46" t="s">
        <v>594</v>
      </c>
      <c r="B155" s="47" t="s">
        <v>29</v>
      </c>
      <c r="C155" s="47">
        <v>92005</v>
      </c>
      <c r="D155" s="48" t="s">
        <v>607</v>
      </c>
      <c r="E155" s="53" t="s">
        <v>81</v>
      </c>
      <c r="F155" s="49"/>
      <c r="G155" s="47">
        <v>14</v>
      </c>
      <c r="H155" s="50" t="str">
        <f t="shared" si="26"/>
        <v>UN</v>
      </c>
      <c r="I155" s="51"/>
      <c r="J155" s="52"/>
      <c r="K155" s="51"/>
      <c r="L155" s="52"/>
      <c r="M155" s="52"/>
      <c r="N155" s="52"/>
      <c r="O155" s="52"/>
      <c r="P155" s="52"/>
    </row>
    <row r="156" spans="1:16" ht="15" customHeight="1" x14ac:dyDescent="0.25">
      <c r="A156" s="46" t="s">
        <v>595</v>
      </c>
      <c r="B156" s="47" t="s">
        <v>29</v>
      </c>
      <c r="C156" s="47">
        <v>91997</v>
      </c>
      <c r="D156" s="48" t="s">
        <v>608</v>
      </c>
      <c r="E156" s="53" t="s">
        <v>81</v>
      </c>
      <c r="F156" s="49"/>
      <c r="G156" s="47">
        <v>23</v>
      </c>
      <c r="H156" s="50" t="str">
        <f t="shared" si="26"/>
        <v>UN</v>
      </c>
      <c r="I156" s="51"/>
      <c r="J156" s="52"/>
      <c r="K156" s="51"/>
      <c r="L156" s="52"/>
      <c r="M156" s="52"/>
      <c r="N156" s="52"/>
      <c r="O156" s="52"/>
      <c r="P156" s="52"/>
    </row>
    <row r="157" spans="1:16" ht="15" customHeight="1" x14ac:dyDescent="0.25">
      <c r="A157" s="46" t="s">
        <v>596</v>
      </c>
      <c r="B157" s="47" t="s">
        <v>29</v>
      </c>
      <c r="C157" s="47">
        <v>92009</v>
      </c>
      <c r="D157" s="48" t="s">
        <v>609</v>
      </c>
      <c r="E157" s="53" t="s">
        <v>81</v>
      </c>
      <c r="F157" s="49"/>
      <c r="G157" s="47">
        <v>3</v>
      </c>
      <c r="H157" s="50" t="str">
        <f t="shared" si="26"/>
        <v>UN</v>
      </c>
      <c r="I157" s="51"/>
      <c r="J157" s="52"/>
      <c r="K157" s="51"/>
      <c r="L157" s="52"/>
      <c r="M157" s="52"/>
      <c r="N157" s="52"/>
      <c r="O157" s="52"/>
      <c r="P157" s="52"/>
    </row>
    <row r="158" spans="1:16" ht="15" customHeight="1" x14ac:dyDescent="0.25">
      <c r="A158" s="46" t="s">
        <v>597</v>
      </c>
      <c r="B158" s="47" t="s">
        <v>29</v>
      </c>
      <c r="C158" s="47">
        <v>92001</v>
      </c>
      <c r="D158" s="48" t="s">
        <v>610</v>
      </c>
      <c r="E158" s="53" t="s">
        <v>81</v>
      </c>
      <c r="F158" s="49"/>
      <c r="G158" s="47">
        <v>9</v>
      </c>
      <c r="H158" s="50" t="str">
        <f t="shared" si="26"/>
        <v>UN</v>
      </c>
      <c r="I158" s="51"/>
      <c r="J158" s="52"/>
      <c r="K158" s="51"/>
      <c r="L158" s="52"/>
      <c r="M158" s="52"/>
      <c r="N158" s="52"/>
      <c r="O158" s="52"/>
      <c r="P158" s="52"/>
    </row>
    <row r="159" spans="1:16" ht="15" customHeight="1" x14ac:dyDescent="0.25">
      <c r="A159" s="46" t="s">
        <v>598</v>
      </c>
      <c r="B159" s="47" t="s">
        <v>29</v>
      </c>
      <c r="C159" s="47">
        <v>91993</v>
      </c>
      <c r="D159" s="48" t="s">
        <v>611</v>
      </c>
      <c r="E159" s="53" t="s">
        <v>81</v>
      </c>
      <c r="F159" s="49"/>
      <c r="G159" s="47">
        <v>15</v>
      </c>
      <c r="H159" s="50" t="str">
        <f t="shared" si="26"/>
        <v>UN</v>
      </c>
      <c r="I159" s="51"/>
      <c r="J159" s="52"/>
      <c r="K159" s="51"/>
      <c r="L159" s="52"/>
      <c r="M159" s="52"/>
      <c r="N159" s="52"/>
      <c r="O159" s="52"/>
      <c r="P159" s="52"/>
    </row>
    <row r="160" spans="1:16" ht="15" customHeight="1" x14ac:dyDescent="0.25">
      <c r="A160" s="46" t="s">
        <v>599</v>
      </c>
      <c r="B160" s="47" t="s">
        <v>331</v>
      </c>
      <c r="C160" s="47">
        <v>3</v>
      </c>
      <c r="D160" s="48" t="s">
        <v>612</v>
      </c>
      <c r="E160" s="53" t="s">
        <v>345</v>
      </c>
      <c r="F160" s="49"/>
      <c r="G160" s="47">
        <v>3</v>
      </c>
      <c r="H160" s="50" t="str">
        <f t="shared" si="26"/>
        <v xml:space="preserve">UN </v>
      </c>
      <c r="I160" s="51"/>
      <c r="J160" s="52"/>
      <c r="K160" s="51"/>
      <c r="L160" s="52"/>
      <c r="M160" s="52"/>
      <c r="N160" s="52"/>
      <c r="O160" s="52"/>
      <c r="P160" s="52"/>
    </row>
    <row r="161" spans="1:16" ht="15" customHeight="1" x14ac:dyDescent="0.25">
      <c r="A161" s="46" t="s">
        <v>600</v>
      </c>
      <c r="B161" s="47" t="s">
        <v>331</v>
      </c>
      <c r="C161" s="47">
        <v>4</v>
      </c>
      <c r="D161" s="48" t="s">
        <v>613</v>
      </c>
      <c r="E161" s="53" t="s">
        <v>345</v>
      </c>
      <c r="F161" s="49"/>
      <c r="G161" s="47">
        <v>1</v>
      </c>
      <c r="H161" s="50" t="str">
        <f t="shared" si="26"/>
        <v xml:space="preserve">UN </v>
      </c>
      <c r="I161" s="51"/>
      <c r="J161" s="52"/>
      <c r="K161" s="51"/>
      <c r="L161" s="52"/>
      <c r="M161" s="52"/>
      <c r="N161" s="52"/>
      <c r="O161" s="52"/>
      <c r="P161" s="52"/>
    </row>
    <row r="162" spans="1:16" ht="15" customHeight="1" x14ac:dyDescent="0.25">
      <c r="A162" s="46" t="s">
        <v>601</v>
      </c>
      <c r="B162" s="47" t="s">
        <v>331</v>
      </c>
      <c r="C162" s="47">
        <v>5</v>
      </c>
      <c r="D162" s="48" t="s">
        <v>614</v>
      </c>
      <c r="E162" s="53" t="s">
        <v>345</v>
      </c>
      <c r="F162" s="49"/>
      <c r="G162" s="47">
        <v>2</v>
      </c>
      <c r="H162" s="50" t="str">
        <f t="shared" si="26"/>
        <v xml:space="preserve">UN </v>
      </c>
      <c r="I162" s="51"/>
      <c r="J162" s="52"/>
      <c r="K162" s="51"/>
      <c r="L162" s="52"/>
      <c r="M162" s="52"/>
      <c r="N162" s="52"/>
      <c r="O162" s="52"/>
      <c r="P162" s="52"/>
    </row>
    <row r="163" spans="1:16" ht="15" customHeight="1" x14ac:dyDescent="0.25">
      <c r="A163" s="46" t="s">
        <v>602</v>
      </c>
      <c r="B163" s="47" t="s">
        <v>331</v>
      </c>
      <c r="C163" s="47">
        <v>17</v>
      </c>
      <c r="D163" s="48" t="s">
        <v>615</v>
      </c>
      <c r="E163" s="53" t="s">
        <v>345</v>
      </c>
      <c r="F163" s="49"/>
      <c r="G163" s="47">
        <v>1</v>
      </c>
      <c r="H163" s="50" t="str">
        <f t="shared" si="26"/>
        <v xml:space="preserve">UN </v>
      </c>
      <c r="I163" s="51"/>
      <c r="J163" s="52"/>
      <c r="K163" s="51"/>
      <c r="L163" s="52"/>
      <c r="M163" s="52"/>
      <c r="N163" s="52"/>
      <c r="O163" s="52"/>
      <c r="P163" s="52"/>
    </row>
    <row r="164" spans="1:16" ht="15" customHeight="1" x14ac:dyDescent="0.25">
      <c r="A164" s="43" t="s">
        <v>616</v>
      </c>
      <c r="B164" s="44" t="s">
        <v>617</v>
      </c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5"/>
    </row>
    <row r="165" spans="1:16" ht="15" customHeight="1" x14ac:dyDescent="0.25">
      <c r="A165" s="46" t="s">
        <v>618</v>
      </c>
      <c r="B165" s="47" t="s">
        <v>29</v>
      </c>
      <c r="C165" s="47">
        <v>93669</v>
      </c>
      <c r="D165" s="48" t="s">
        <v>628</v>
      </c>
      <c r="E165" s="53" t="s">
        <v>81</v>
      </c>
      <c r="F165" s="49"/>
      <c r="G165" s="47">
        <v>2</v>
      </c>
      <c r="H165" s="50" t="str">
        <f t="shared" ref="H165" si="27">E165</f>
        <v>UN</v>
      </c>
      <c r="I165" s="51"/>
      <c r="J165" s="52"/>
      <c r="K165" s="51"/>
      <c r="L165" s="52"/>
      <c r="M165" s="52"/>
      <c r="N165" s="52"/>
      <c r="O165" s="52"/>
      <c r="P165" s="52"/>
    </row>
    <row r="166" spans="1:16" ht="15" customHeight="1" x14ac:dyDescent="0.25">
      <c r="A166" s="46" t="s">
        <v>619</v>
      </c>
      <c r="B166" s="47" t="s">
        <v>29</v>
      </c>
      <c r="C166" s="47">
        <v>93672</v>
      </c>
      <c r="D166" s="48" t="s">
        <v>629</v>
      </c>
      <c r="E166" s="53" t="s">
        <v>81</v>
      </c>
      <c r="F166" s="49"/>
      <c r="G166" s="47">
        <v>2</v>
      </c>
      <c r="H166" s="50" t="str">
        <f t="shared" ref="H166:H174" si="28">E166</f>
        <v>UN</v>
      </c>
      <c r="I166" s="51"/>
      <c r="J166" s="52"/>
      <c r="K166" s="51"/>
      <c r="L166" s="52"/>
      <c r="M166" s="52"/>
      <c r="N166" s="52"/>
      <c r="O166" s="52"/>
      <c r="P166" s="52"/>
    </row>
    <row r="167" spans="1:16" ht="15" customHeight="1" x14ac:dyDescent="0.25">
      <c r="A167" s="46" t="s">
        <v>620</v>
      </c>
      <c r="B167" s="47" t="s">
        <v>29</v>
      </c>
      <c r="C167" s="47">
        <v>93654</v>
      </c>
      <c r="D167" s="48" t="s">
        <v>630</v>
      </c>
      <c r="E167" s="53" t="s">
        <v>81</v>
      </c>
      <c r="F167" s="49"/>
      <c r="G167" s="47">
        <v>1</v>
      </c>
      <c r="H167" s="50" t="str">
        <f t="shared" si="28"/>
        <v>UN</v>
      </c>
      <c r="I167" s="51"/>
      <c r="J167" s="52"/>
      <c r="K167" s="51"/>
      <c r="L167" s="52"/>
      <c r="M167" s="52"/>
      <c r="N167" s="52"/>
      <c r="O167" s="52"/>
      <c r="P167" s="52"/>
    </row>
    <row r="168" spans="1:16" ht="15" customHeight="1" x14ac:dyDescent="0.25">
      <c r="A168" s="46" t="s">
        <v>621</v>
      </c>
      <c r="B168" s="47" t="s">
        <v>29</v>
      </c>
      <c r="C168" s="47">
        <v>93655</v>
      </c>
      <c r="D168" s="48" t="s">
        <v>631</v>
      </c>
      <c r="E168" s="53" t="s">
        <v>81</v>
      </c>
      <c r="F168" s="49"/>
      <c r="G168" s="47">
        <v>11</v>
      </c>
      <c r="H168" s="50" t="str">
        <f t="shared" si="28"/>
        <v>UN</v>
      </c>
      <c r="I168" s="51"/>
      <c r="J168" s="52"/>
      <c r="K168" s="51"/>
      <c r="L168" s="52"/>
      <c r="M168" s="52"/>
      <c r="N168" s="52"/>
      <c r="O168" s="52"/>
      <c r="P168" s="52"/>
    </row>
    <row r="169" spans="1:16" ht="15" customHeight="1" x14ac:dyDescent="0.25">
      <c r="A169" s="46" t="s">
        <v>622</v>
      </c>
      <c r="B169" s="47" t="s">
        <v>29</v>
      </c>
      <c r="C169" s="47">
        <v>93657</v>
      </c>
      <c r="D169" s="48" t="s">
        <v>632</v>
      </c>
      <c r="E169" s="53" t="s">
        <v>81</v>
      </c>
      <c r="F169" s="49"/>
      <c r="G169" s="47">
        <v>5</v>
      </c>
      <c r="H169" s="50" t="str">
        <f t="shared" si="28"/>
        <v>UN</v>
      </c>
      <c r="I169" s="51"/>
      <c r="J169" s="52"/>
      <c r="K169" s="51"/>
      <c r="L169" s="52"/>
      <c r="M169" s="52"/>
      <c r="N169" s="52"/>
      <c r="O169" s="52"/>
      <c r="P169" s="52"/>
    </row>
    <row r="170" spans="1:16" ht="15" customHeight="1" x14ac:dyDescent="0.25">
      <c r="A170" s="46" t="s">
        <v>623</v>
      </c>
      <c r="B170" s="47" t="s">
        <v>29</v>
      </c>
      <c r="C170" s="47">
        <v>93658</v>
      </c>
      <c r="D170" s="48" t="s">
        <v>633</v>
      </c>
      <c r="E170" s="53" t="s">
        <v>81</v>
      </c>
      <c r="F170" s="49"/>
      <c r="G170" s="47">
        <v>2</v>
      </c>
      <c r="H170" s="50" t="str">
        <f t="shared" si="28"/>
        <v>UN</v>
      </c>
      <c r="I170" s="51"/>
      <c r="J170" s="52"/>
      <c r="K170" s="51"/>
      <c r="L170" s="52"/>
      <c r="M170" s="52"/>
      <c r="N170" s="52"/>
      <c r="O170" s="52"/>
      <c r="P170" s="52"/>
    </row>
    <row r="171" spans="1:16" ht="15" customHeight="1" x14ac:dyDescent="0.25">
      <c r="A171" s="46" t="s">
        <v>624</v>
      </c>
      <c r="B171" s="47" t="s">
        <v>331</v>
      </c>
      <c r="C171" s="47">
        <v>6</v>
      </c>
      <c r="D171" s="48" t="s">
        <v>634</v>
      </c>
      <c r="E171" s="53" t="s">
        <v>345</v>
      </c>
      <c r="F171" s="49"/>
      <c r="G171" s="47">
        <v>1</v>
      </c>
      <c r="H171" s="50" t="str">
        <f t="shared" si="28"/>
        <v xml:space="preserve">UN </v>
      </c>
      <c r="I171" s="51"/>
      <c r="J171" s="52"/>
      <c r="K171" s="51"/>
      <c r="L171" s="52"/>
      <c r="M171" s="52"/>
      <c r="N171" s="52"/>
      <c r="O171" s="52"/>
      <c r="P171" s="52"/>
    </row>
    <row r="172" spans="1:16" ht="15" customHeight="1" x14ac:dyDescent="0.25">
      <c r="A172" s="46" t="s">
        <v>625</v>
      </c>
      <c r="B172" s="47" t="s">
        <v>331</v>
      </c>
      <c r="C172" s="47">
        <v>15</v>
      </c>
      <c r="D172" s="48" t="s">
        <v>635</v>
      </c>
      <c r="E172" s="53" t="s">
        <v>345</v>
      </c>
      <c r="F172" s="49"/>
      <c r="G172" s="47">
        <v>5</v>
      </c>
      <c r="H172" s="50" t="str">
        <f t="shared" si="28"/>
        <v xml:space="preserve">UN </v>
      </c>
      <c r="I172" s="51"/>
      <c r="J172" s="52"/>
      <c r="K172" s="51"/>
      <c r="L172" s="52"/>
      <c r="M172" s="52"/>
      <c r="N172" s="52"/>
      <c r="O172" s="52"/>
      <c r="P172" s="52"/>
    </row>
    <row r="173" spans="1:16" ht="15" customHeight="1" x14ac:dyDescent="0.25">
      <c r="A173" s="46" t="s">
        <v>626</v>
      </c>
      <c r="B173" s="47" t="s">
        <v>331</v>
      </c>
      <c r="C173" s="47">
        <v>16</v>
      </c>
      <c r="D173" s="48" t="s">
        <v>636</v>
      </c>
      <c r="E173" s="53" t="s">
        <v>345</v>
      </c>
      <c r="F173" s="49"/>
      <c r="G173" s="47">
        <v>6</v>
      </c>
      <c r="H173" s="50" t="str">
        <f t="shared" si="28"/>
        <v xml:space="preserve">UN </v>
      </c>
      <c r="I173" s="51"/>
      <c r="J173" s="52"/>
      <c r="K173" s="51"/>
      <c r="L173" s="52"/>
      <c r="M173" s="52"/>
      <c r="N173" s="52"/>
      <c r="O173" s="52"/>
      <c r="P173" s="52"/>
    </row>
    <row r="174" spans="1:16" ht="15" customHeight="1" x14ac:dyDescent="0.25">
      <c r="A174" s="46" t="s">
        <v>627</v>
      </c>
      <c r="B174" s="47" t="s">
        <v>331</v>
      </c>
      <c r="C174" s="47">
        <v>7</v>
      </c>
      <c r="D174" s="48" t="s">
        <v>637</v>
      </c>
      <c r="E174" s="53" t="s">
        <v>345</v>
      </c>
      <c r="F174" s="49"/>
      <c r="G174" s="47">
        <v>1</v>
      </c>
      <c r="H174" s="50" t="str">
        <f t="shared" si="28"/>
        <v xml:space="preserve">UN </v>
      </c>
      <c r="I174" s="51"/>
      <c r="J174" s="52"/>
      <c r="K174" s="51"/>
      <c r="L174" s="52"/>
      <c r="M174" s="52"/>
      <c r="N174" s="52"/>
      <c r="O174" s="52"/>
      <c r="P174" s="52"/>
    </row>
    <row r="175" spans="1:16" ht="15" customHeight="1" x14ac:dyDescent="0.25">
      <c r="A175" s="43" t="s">
        <v>638</v>
      </c>
      <c r="B175" s="44" t="s">
        <v>639</v>
      </c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5"/>
    </row>
    <row r="176" spans="1:16" ht="27" customHeight="1" x14ac:dyDescent="0.25">
      <c r="A176" s="46" t="s">
        <v>642</v>
      </c>
      <c r="B176" s="47" t="s">
        <v>331</v>
      </c>
      <c r="C176" s="47">
        <v>8</v>
      </c>
      <c r="D176" s="48" t="s">
        <v>644</v>
      </c>
      <c r="E176" s="53" t="s">
        <v>119</v>
      </c>
      <c r="F176" s="49"/>
      <c r="G176" s="47">
        <v>13</v>
      </c>
      <c r="H176" s="50" t="str">
        <f t="shared" ref="H176" si="29">E176</f>
        <v>M</v>
      </c>
      <c r="I176" s="51"/>
      <c r="J176" s="52"/>
      <c r="K176" s="51"/>
      <c r="L176" s="52"/>
      <c r="M176" s="52"/>
      <c r="N176" s="52"/>
      <c r="O176" s="52"/>
      <c r="P176" s="52"/>
    </row>
    <row r="177" spans="1:18" ht="15" customHeight="1" x14ac:dyDescent="0.25">
      <c r="A177" s="43" t="s">
        <v>640</v>
      </c>
      <c r="B177" s="44" t="s">
        <v>641</v>
      </c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5"/>
    </row>
    <row r="178" spans="1:18" ht="15" customHeight="1" x14ac:dyDescent="0.25">
      <c r="A178" s="46" t="s">
        <v>643</v>
      </c>
      <c r="B178" s="47" t="s">
        <v>29</v>
      </c>
      <c r="C178" s="47">
        <v>91856</v>
      </c>
      <c r="D178" s="48" t="s">
        <v>650</v>
      </c>
      <c r="E178" s="53" t="s">
        <v>119</v>
      </c>
      <c r="F178" s="49"/>
      <c r="G178" s="47">
        <v>40.799999999999997</v>
      </c>
      <c r="H178" s="50" t="str">
        <f t="shared" ref="H178" si="30">E178</f>
        <v>M</v>
      </c>
      <c r="I178" s="51"/>
      <c r="J178" s="52"/>
      <c r="K178" s="51"/>
      <c r="L178" s="52"/>
      <c r="M178" s="52"/>
      <c r="N178" s="52"/>
      <c r="O178" s="52"/>
      <c r="P178" s="52"/>
    </row>
    <row r="179" spans="1:18" ht="25.5" customHeight="1" x14ac:dyDescent="0.25">
      <c r="A179" s="46" t="s">
        <v>645</v>
      </c>
      <c r="B179" s="47" t="s">
        <v>29</v>
      </c>
      <c r="C179" s="47">
        <v>91854</v>
      </c>
      <c r="D179" s="48" t="s">
        <v>651</v>
      </c>
      <c r="E179" s="53" t="s">
        <v>119</v>
      </c>
      <c r="F179" s="49"/>
      <c r="G179" s="47">
        <v>433.2</v>
      </c>
      <c r="H179" s="50" t="str">
        <f t="shared" ref="H179:H183" si="31">E179</f>
        <v>M</v>
      </c>
      <c r="I179" s="51"/>
      <c r="J179" s="52"/>
      <c r="K179" s="51"/>
      <c r="L179" s="52"/>
      <c r="M179" s="52"/>
      <c r="N179" s="52"/>
      <c r="O179" s="52"/>
      <c r="P179" s="52"/>
    </row>
    <row r="180" spans="1:18" ht="25.5" customHeight="1" x14ac:dyDescent="0.25">
      <c r="A180" s="46" t="s">
        <v>646</v>
      </c>
      <c r="B180" s="47" t="s">
        <v>29</v>
      </c>
      <c r="C180" s="47">
        <v>91860</v>
      </c>
      <c r="D180" s="48" t="s">
        <v>652</v>
      </c>
      <c r="E180" s="53" t="s">
        <v>119</v>
      </c>
      <c r="F180" s="49"/>
      <c r="G180" s="47">
        <v>23.5</v>
      </c>
      <c r="H180" s="50" t="str">
        <f t="shared" si="31"/>
        <v>M</v>
      </c>
      <c r="I180" s="51"/>
      <c r="J180" s="52"/>
      <c r="K180" s="51"/>
      <c r="L180" s="52"/>
      <c r="M180" s="52"/>
      <c r="N180" s="52"/>
      <c r="O180" s="52"/>
      <c r="P180" s="52"/>
    </row>
    <row r="181" spans="1:18" ht="15" customHeight="1" x14ac:dyDescent="0.25">
      <c r="A181" s="46" t="s">
        <v>647</v>
      </c>
      <c r="B181" s="47" t="s">
        <v>331</v>
      </c>
      <c r="C181" s="47">
        <v>9</v>
      </c>
      <c r="D181" s="48" t="s">
        <v>653</v>
      </c>
      <c r="E181" s="53" t="s">
        <v>119</v>
      </c>
      <c r="F181" s="49"/>
      <c r="G181" s="47">
        <v>21.8</v>
      </c>
      <c r="H181" s="50" t="str">
        <f t="shared" si="31"/>
        <v>M</v>
      </c>
      <c r="I181" s="51"/>
      <c r="J181" s="52"/>
      <c r="K181" s="51"/>
      <c r="L181" s="52"/>
      <c r="M181" s="52"/>
      <c r="N181" s="52"/>
      <c r="O181" s="52"/>
      <c r="P181" s="52"/>
    </row>
    <row r="182" spans="1:18" ht="15" customHeight="1" x14ac:dyDescent="0.25">
      <c r="A182" s="46" t="s">
        <v>648</v>
      </c>
      <c r="B182" s="47" t="s">
        <v>29</v>
      </c>
      <c r="C182" s="47">
        <v>90447</v>
      </c>
      <c r="D182" s="48" t="s">
        <v>654</v>
      </c>
      <c r="E182" s="53" t="s">
        <v>119</v>
      </c>
      <c r="F182" s="49"/>
      <c r="G182" s="47">
        <v>519.29999999999995</v>
      </c>
      <c r="H182" s="50" t="str">
        <f t="shared" si="31"/>
        <v>M</v>
      </c>
      <c r="I182" s="51"/>
      <c r="J182" s="52"/>
      <c r="K182" s="51"/>
      <c r="L182" s="52"/>
      <c r="M182" s="52"/>
      <c r="N182" s="52"/>
      <c r="O182" s="52"/>
      <c r="P182" s="52"/>
    </row>
    <row r="183" spans="1:18" ht="15" customHeight="1" x14ac:dyDescent="0.25">
      <c r="A183" s="46" t="s">
        <v>649</v>
      </c>
      <c r="B183" s="47" t="s">
        <v>29</v>
      </c>
      <c r="C183" s="47">
        <v>90456</v>
      </c>
      <c r="D183" s="48" t="s">
        <v>655</v>
      </c>
      <c r="E183" s="53" t="s">
        <v>81</v>
      </c>
      <c r="F183" s="49"/>
      <c r="G183" s="47">
        <v>85</v>
      </c>
      <c r="H183" s="50" t="str">
        <f t="shared" si="31"/>
        <v>UN</v>
      </c>
      <c r="I183" s="51"/>
      <c r="J183" s="52"/>
      <c r="K183" s="51"/>
      <c r="L183" s="52"/>
      <c r="M183" s="52"/>
      <c r="N183" s="52"/>
      <c r="O183" s="52"/>
      <c r="P183" s="52"/>
    </row>
    <row r="184" spans="1:18" ht="15" customHeight="1" x14ac:dyDescent="0.25">
      <c r="A184" s="43" t="s">
        <v>656</v>
      </c>
      <c r="B184" s="44" t="s">
        <v>658</v>
      </c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5"/>
    </row>
    <row r="185" spans="1:18" ht="15" customHeight="1" x14ac:dyDescent="0.25">
      <c r="A185" s="46" t="s">
        <v>660</v>
      </c>
      <c r="B185" s="47" t="s">
        <v>331</v>
      </c>
      <c r="C185" s="47">
        <v>10</v>
      </c>
      <c r="D185" s="48" t="s">
        <v>665</v>
      </c>
      <c r="E185" s="53" t="s">
        <v>345</v>
      </c>
      <c r="F185" s="49"/>
      <c r="G185" s="47">
        <v>6</v>
      </c>
      <c r="H185" s="50" t="str">
        <f t="shared" ref="H185" si="32">E185</f>
        <v xml:space="preserve">UN </v>
      </c>
      <c r="I185" s="51"/>
      <c r="J185" s="52"/>
      <c r="K185" s="51"/>
      <c r="L185" s="52"/>
      <c r="M185" s="52"/>
      <c r="N185" s="52"/>
      <c r="O185" s="52"/>
      <c r="P185" s="52"/>
    </row>
    <row r="186" spans="1:18" ht="15" customHeight="1" x14ac:dyDescent="0.25">
      <c r="A186" s="46" t="s">
        <v>662</v>
      </c>
      <c r="B186" s="47" t="s">
        <v>331</v>
      </c>
      <c r="C186" s="47">
        <v>11</v>
      </c>
      <c r="D186" s="48" t="s">
        <v>666</v>
      </c>
      <c r="E186" s="53" t="s">
        <v>345</v>
      </c>
      <c r="F186" s="49"/>
      <c r="G186" s="47">
        <v>75</v>
      </c>
      <c r="H186" s="50" t="str">
        <f t="shared" ref="H186:H188" si="33">E186</f>
        <v xml:space="preserve">UN </v>
      </c>
      <c r="I186" s="51"/>
      <c r="J186" s="52"/>
      <c r="K186" s="51"/>
      <c r="L186" s="52"/>
      <c r="M186" s="52"/>
      <c r="N186" s="52"/>
      <c r="O186" s="52"/>
      <c r="P186" s="52"/>
    </row>
    <row r="187" spans="1:18" ht="15" customHeight="1" x14ac:dyDescent="0.25">
      <c r="A187" s="46" t="s">
        <v>663</v>
      </c>
      <c r="B187" s="47" t="s">
        <v>331</v>
      </c>
      <c r="C187" s="47">
        <v>12</v>
      </c>
      <c r="D187" s="48" t="s">
        <v>667</v>
      </c>
      <c r="E187" s="53" t="s">
        <v>345</v>
      </c>
      <c r="F187" s="49"/>
      <c r="G187" s="47">
        <v>3</v>
      </c>
      <c r="H187" s="50" t="str">
        <f t="shared" si="33"/>
        <v xml:space="preserve">UN </v>
      </c>
      <c r="I187" s="51"/>
      <c r="J187" s="52"/>
      <c r="K187" s="51"/>
      <c r="L187" s="52"/>
      <c r="M187" s="52"/>
      <c r="N187" s="52"/>
      <c r="O187" s="52"/>
      <c r="P187" s="52"/>
    </row>
    <row r="188" spans="1:18" ht="15" customHeight="1" x14ac:dyDescent="0.25">
      <c r="A188" s="46" t="s">
        <v>664</v>
      </c>
      <c r="B188" s="47" t="s">
        <v>331</v>
      </c>
      <c r="C188" s="47">
        <v>14</v>
      </c>
      <c r="D188" s="48" t="s">
        <v>668</v>
      </c>
      <c r="E188" s="53" t="s">
        <v>345</v>
      </c>
      <c r="F188" s="49"/>
      <c r="G188" s="47">
        <v>3</v>
      </c>
      <c r="H188" s="50" t="str">
        <f t="shared" si="33"/>
        <v xml:space="preserve">UN </v>
      </c>
      <c r="I188" s="51"/>
      <c r="J188" s="52"/>
      <c r="K188" s="51"/>
      <c r="L188" s="52"/>
      <c r="M188" s="52"/>
      <c r="N188" s="52"/>
      <c r="O188" s="52"/>
      <c r="P188" s="52"/>
    </row>
    <row r="189" spans="1:18" ht="15" customHeight="1" x14ac:dyDescent="0.25">
      <c r="A189" s="43" t="s">
        <v>657</v>
      </c>
      <c r="B189" s="44" t="s">
        <v>659</v>
      </c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5"/>
    </row>
    <row r="190" spans="1:18" ht="15" customHeight="1" x14ac:dyDescent="0.25">
      <c r="A190" s="46" t="s">
        <v>661</v>
      </c>
      <c r="B190" s="47" t="s">
        <v>331</v>
      </c>
      <c r="C190" s="47">
        <v>13</v>
      </c>
      <c r="D190" s="48" t="s">
        <v>669</v>
      </c>
      <c r="E190" s="53" t="s">
        <v>345</v>
      </c>
      <c r="F190" s="49"/>
      <c r="G190" s="47">
        <v>1</v>
      </c>
      <c r="H190" s="50" t="str">
        <f t="shared" ref="H190" si="34">E190</f>
        <v xml:space="preserve">UN </v>
      </c>
      <c r="I190" s="51"/>
      <c r="J190" s="52"/>
      <c r="K190" s="51"/>
      <c r="L190" s="52"/>
      <c r="M190" s="52"/>
      <c r="N190" s="52"/>
      <c r="O190" s="52"/>
      <c r="P190" s="52"/>
    </row>
    <row r="191" spans="1:18" ht="15" customHeight="1" x14ac:dyDescent="0.25">
      <c r="A191" s="25" t="s">
        <v>127</v>
      </c>
      <c r="B191" s="27" t="s">
        <v>128</v>
      </c>
      <c r="C191" s="27"/>
      <c r="D191" s="27"/>
      <c r="E191" s="27"/>
      <c r="F191" s="26"/>
      <c r="G191" s="27"/>
      <c r="H191" s="27"/>
      <c r="I191" s="27"/>
      <c r="J191" s="27"/>
      <c r="K191" s="26"/>
      <c r="L191" s="27"/>
      <c r="M191" s="27"/>
      <c r="N191" s="27"/>
      <c r="O191" s="27"/>
      <c r="P191" s="28"/>
      <c r="R191" s="14"/>
    </row>
    <row r="192" spans="1:18" ht="15" customHeight="1" x14ac:dyDescent="0.25">
      <c r="A192" s="33" t="s">
        <v>152</v>
      </c>
      <c r="B192" s="34" t="s">
        <v>153</v>
      </c>
      <c r="C192" s="34" t="s">
        <v>154</v>
      </c>
      <c r="D192" s="35" t="s">
        <v>155</v>
      </c>
      <c r="E192" s="34" t="s">
        <v>156</v>
      </c>
      <c r="F192" s="36"/>
      <c r="G192" s="34">
        <v>1</v>
      </c>
      <c r="H192" s="15" t="str">
        <f>E192</f>
        <v>unid</v>
      </c>
      <c r="I192" s="39"/>
      <c r="J192" s="42"/>
      <c r="K192" s="39"/>
      <c r="L192" s="42"/>
      <c r="M192" s="42"/>
      <c r="N192" s="42"/>
      <c r="O192" s="42"/>
      <c r="P192" s="42"/>
    </row>
    <row r="193" spans="1:18" ht="15" customHeight="1" x14ac:dyDescent="0.25">
      <c r="A193" s="25" t="s">
        <v>129</v>
      </c>
      <c r="B193" s="27" t="s">
        <v>130</v>
      </c>
      <c r="C193" s="27"/>
      <c r="D193" s="27"/>
      <c r="E193" s="27"/>
      <c r="F193" s="26"/>
      <c r="G193" s="27"/>
      <c r="H193" s="27"/>
      <c r="I193" s="27"/>
      <c r="J193" s="27"/>
      <c r="K193" s="26"/>
      <c r="L193" s="27"/>
      <c r="M193" s="27"/>
      <c r="N193" s="27"/>
      <c r="O193" s="27"/>
      <c r="P193" s="28"/>
      <c r="R193" s="14"/>
    </row>
    <row r="194" spans="1:18" ht="15" customHeight="1" x14ac:dyDescent="0.25">
      <c r="A194" s="29" t="s">
        <v>212</v>
      </c>
      <c r="B194" s="30" t="s">
        <v>157</v>
      </c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2"/>
    </row>
    <row r="195" spans="1:18" ht="15" customHeight="1" x14ac:dyDescent="0.25">
      <c r="A195" s="33" t="s">
        <v>213</v>
      </c>
      <c r="B195" s="34" t="s">
        <v>29</v>
      </c>
      <c r="C195" s="34" t="s">
        <v>158</v>
      </c>
      <c r="D195" s="35" t="s">
        <v>159</v>
      </c>
      <c r="E195" s="34" t="s">
        <v>47</v>
      </c>
      <c r="F195" s="37"/>
      <c r="G195" s="37">
        <v>4.3499999999999996</v>
      </c>
      <c r="H195" s="15" t="str">
        <f t="shared" ref="H195:H201" si="35">E195</f>
        <v>M3</v>
      </c>
      <c r="I195" s="39"/>
      <c r="J195" s="42"/>
      <c r="K195" s="33"/>
      <c r="L195" s="42"/>
      <c r="M195" s="42"/>
      <c r="N195" s="42"/>
      <c r="O195" s="42"/>
      <c r="P195" s="42"/>
    </row>
    <row r="196" spans="1:18" ht="15" customHeight="1" x14ac:dyDescent="0.25">
      <c r="A196" s="33" t="s">
        <v>214</v>
      </c>
      <c r="B196" s="34" t="s">
        <v>29</v>
      </c>
      <c r="C196" s="34" t="s">
        <v>160</v>
      </c>
      <c r="D196" s="35" t="s">
        <v>161</v>
      </c>
      <c r="E196" s="34" t="s">
        <v>162</v>
      </c>
      <c r="F196" s="37"/>
      <c r="G196" s="37">
        <v>94.4</v>
      </c>
      <c r="H196" s="15" t="str">
        <f t="shared" si="35"/>
        <v>KG</v>
      </c>
      <c r="I196" s="39"/>
      <c r="J196" s="42"/>
      <c r="K196" s="33"/>
      <c r="L196" s="42"/>
      <c r="M196" s="42"/>
      <c r="N196" s="42"/>
      <c r="O196" s="42"/>
      <c r="P196" s="42"/>
    </row>
    <row r="197" spans="1:18" ht="15" customHeight="1" x14ac:dyDescent="0.25">
      <c r="A197" s="33" t="s">
        <v>215</v>
      </c>
      <c r="B197" s="34" t="s">
        <v>29</v>
      </c>
      <c r="C197" s="34" t="s">
        <v>163</v>
      </c>
      <c r="D197" s="35" t="s">
        <v>164</v>
      </c>
      <c r="E197" s="34" t="s">
        <v>162</v>
      </c>
      <c r="F197" s="37"/>
      <c r="G197" s="37">
        <v>156.1</v>
      </c>
      <c r="H197" s="15" t="str">
        <f t="shared" si="35"/>
        <v>KG</v>
      </c>
      <c r="I197" s="39"/>
      <c r="J197" s="42"/>
      <c r="K197" s="33"/>
      <c r="L197" s="42"/>
      <c r="M197" s="42"/>
      <c r="N197" s="42"/>
      <c r="O197" s="42"/>
      <c r="P197" s="42"/>
    </row>
    <row r="198" spans="1:18" ht="15" customHeight="1" x14ac:dyDescent="0.25">
      <c r="A198" s="33" t="s">
        <v>216</v>
      </c>
      <c r="B198" s="34" t="s">
        <v>29</v>
      </c>
      <c r="C198" s="34" t="s">
        <v>165</v>
      </c>
      <c r="D198" s="35" t="s">
        <v>166</v>
      </c>
      <c r="E198" s="34" t="s">
        <v>162</v>
      </c>
      <c r="F198" s="37"/>
      <c r="G198" s="37">
        <v>210.4</v>
      </c>
      <c r="H198" s="15" t="str">
        <f t="shared" si="35"/>
        <v>KG</v>
      </c>
      <c r="I198" s="39"/>
      <c r="J198" s="42"/>
      <c r="K198" s="33"/>
      <c r="L198" s="42"/>
      <c r="M198" s="42"/>
      <c r="N198" s="42"/>
      <c r="O198" s="42"/>
      <c r="P198" s="42"/>
    </row>
    <row r="199" spans="1:18" ht="15" customHeight="1" x14ac:dyDescent="0.25">
      <c r="A199" s="33" t="s">
        <v>217</v>
      </c>
      <c r="B199" s="34" t="s">
        <v>29</v>
      </c>
      <c r="C199" s="34" t="s">
        <v>167</v>
      </c>
      <c r="D199" s="35" t="s">
        <v>168</v>
      </c>
      <c r="E199" s="34" t="s">
        <v>162</v>
      </c>
      <c r="F199" s="37"/>
      <c r="G199" s="37">
        <v>93.5</v>
      </c>
      <c r="H199" s="15" t="str">
        <f t="shared" si="35"/>
        <v>KG</v>
      </c>
      <c r="I199" s="39"/>
      <c r="J199" s="42"/>
      <c r="K199" s="33"/>
      <c r="L199" s="42"/>
      <c r="M199" s="42"/>
      <c r="N199" s="42"/>
      <c r="O199" s="42"/>
      <c r="P199" s="42"/>
    </row>
    <row r="200" spans="1:18" ht="15" customHeight="1" x14ac:dyDescent="0.25">
      <c r="A200" s="33" t="s">
        <v>218</v>
      </c>
      <c r="B200" s="34" t="s">
        <v>29</v>
      </c>
      <c r="C200" s="34" t="s">
        <v>169</v>
      </c>
      <c r="D200" s="35" t="s">
        <v>170</v>
      </c>
      <c r="E200" s="34" t="s">
        <v>162</v>
      </c>
      <c r="F200" s="37"/>
      <c r="G200" s="37">
        <v>0</v>
      </c>
      <c r="H200" s="15" t="str">
        <f t="shared" si="35"/>
        <v>KG</v>
      </c>
      <c r="I200" s="39"/>
      <c r="J200" s="42"/>
      <c r="K200" s="33"/>
      <c r="L200" s="42"/>
      <c r="M200" s="42"/>
      <c r="N200" s="42"/>
      <c r="O200" s="42"/>
      <c r="P200" s="42"/>
    </row>
    <row r="201" spans="1:18" ht="15" customHeight="1" x14ac:dyDescent="0.25">
      <c r="A201" s="33" t="s">
        <v>219</v>
      </c>
      <c r="B201" s="34" t="s">
        <v>29</v>
      </c>
      <c r="C201" s="34" t="s">
        <v>171</v>
      </c>
      <c r="D201" s="35" t="s">
        <v>172</v>
      </c>
      <c r="E201" s="34" t="s">
        <v>47</v>
      </c>
      <c r="F201" s="37"/>
      <c r="G201" s="37">
        <v>8.08</v>
      </c>
      <c r="H201" s="15" t="str">
        <f t="shared" si="35"/>
        <v>M3</v>
      </c>
      <c r="I201" s="39"/>
      <c r="J201" s="42"/>
      <c r="K201" s="33"/>
      <c r="L201" s="42"/>
      <c r="M201" s="42"/>
      <c r="N201" s="42"/>
      <c r="O201" s="42"/>
      <c r="P201" s="42"/>
    </row>
    <row r="202" spans="1:18" ht="15" customHeight="1" x14ac:dyDescent="0.25">
      <c r="A202" s="29" t="s">
        <v>220</v>
      </c>
      <c r="B202" s="30" t="s">
        <v>173</v>
      </c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2"/>
    </row>
    <row r="203" spans="1:18" ht="15" customHeight="1" x14ac:dyDescent="0.25">
      <c r="A203" s="33" t="s">
        <v>221</v>
      </c>
      <c r="B203" s="34" t="s">
        <v>29</v>
      </c>
      <c r="C203" s="34" t="s">
        <v>174</v>
      </c>
      <c r="D203" s="35" t="s">
        <v>175</v>
      </c>
      <c r="E203" s="34" t="s">
        <v>32</v>
      </c>
      <c r="F203" s="37"/>
      <c r="G203" s="37">
        <v>110.76</v>
      </c>
      <c r="H203" s="15" t="str">
        <f>E203</f>
        <v>M2</v>
      </c>
      <c r="I203" s="39"/>
      <c r="J203" s="42"/>
      <c r="K203" s="33"/>
      <c r="L203" s="42"/>
      <c r="M203" s="42"/>
      <c r="N203" s="42"/>
      <c r="O203" s="42"/>
      <c r="P203" s="42"/>
    </row>
    <row r="204" spans="1:18" ht="15" customHeight="1" x14ac:dyDescent="0.25">
      <c r="A204" s="33" t="s">
        <v>222</v>
      </c>
      <c r="B204" s="34" t="s">
        <v>29</v>
      </c>
      <c r="C204" s="34" t="s">
        <v>160</v>
      </c>
      <c r="D204" s="35" t="s">
        <v>161</v>
      </c>
      <c r="E204" s="34" t="s">
        <v>162</v>
      </c>
      <c r="F204" s="37"/>
      <c r="G204" s="37">
        <v>100.6</v>
      </c>
      <c r="H204" s="15" t="str">
        <f t="shared" ref="H204:H213" si="36">E204</f>
        <v>KG</v>
      </c>
      <c r="I204" s="39"/>
      <c r="J204" s="42"/>
      <c r="K204" s="33"/>
      <c r="L204" s="42"/>
      <c r="M204" s="42"/>
      <c r="N204" s="42"/>
      <c r="O204" s="42"/>
      <c r="P204" s="42"/>
    </row>
    <row r="205" spans="1:18" ht="15" customHeight="1" x14ac:dyDescent="0.25">
      <c r="A205" s="33" t="s">
        <v>223</v>
      </c>
      <c r="B205" s="34" t="s">
        <v>29</v>
      </c>
      <c r="C205" s="34" t="s">
        <v>176</v>
      </c>
      <c r="D205" s="35" t="s">
        <v>177</v>
      </c>
      <c r="E205" s="34" t="s">
        <v>162</v>
      </c>
      <c r="F205" s="37"/>
      <c r="G205" s="37">
        <v>8.6</v>
      </c>
      <c r="H205" s="15" t="str">
        <f t="shared" si="36"/>
        <v>KG</v>
      </c>
      <c r="I205" s="39"/>
      <c r="J205" s="42"/>
      <c r="K205" s="33"/>
      <c r="L205" s="42"/>
      <c r="M205" s="42"/>
      <c r="N205" s="42"/>
      <c r="O205" s="42"/>
      <c r="P205" s="42"/>
    </row>
    <row r="206" spans="1:18" ht="15" customHeight="1" x14ac:dyDescent="0.25">
      <c r="A206" s="33" t="s">
        <v>224</v>
      </c>
      <c r="B206" s="34" t="s">
        <v>29</v>
      </c>
      <c r="C206" s="34" t="s">
        <v>163</v>
      </c>
      <c r="D206" s="35" t="s">
        <v>164</v>
      </c>
      <c r="E206" s="34" t="s">
        <v>162</v>
      </c>
      <c r="F206" s="37"/>
      <c r="G206" s="37">
        <v>111.9</v>
      </c>
      <c r="H206" s="15" t="str">
        <f t="shared" si="36"/>
        <v>KG</v>
      </c>
      <c r="I206" s="39"/>
      <c r="J206" s="42"/>
      <c r="K206" s="33"/>
      <c r="L206" s="42"/>
      <c r="M206" s="42"/>
      <c r="N206" s="42"/>
      <c r="O206" s="42"/>
      <c r="P206" s="42"/>
    </row>
    <row r="207" spans="1:18" ht="15" customHeight="1" x14ac:dyDescent="0.25">
      <c r="A207" s="33" t="s">
        <v>225</v>
      </c>
      <c r="B207" s="34" t="s">
        <v>29</v>
      </c>
      <c r="C207" s="34" t="s">
        <v>165</v>
      </c>
      <c r="D207" s="35" t="s">
        <v>166</v>
      </c>
      <c r="E207" s="34" t="s">
        <v>162</v>
      </c>
      <c r="F207" s="37"/>
      <c r="G207" s="37">
        <v>70.099999999999994</v>
      </c>
      <c r="H207" s="15" t="str">
        <f t="shared" si="36"/>
        <v>KG</v>
      </c>
      <c r="I207" s="39"/>
      <c r="J207" s="42"/>
      <c r="K207" s="33"/>
      <c r="L207" s="42"/>
      <c r="M207" s="42"/>
      <c r="N207" s="42"/>
      <c r="O207" s="42"/>
      <c r="P207" s="42"/>
    </row>
    <row r="208" spans="1:18" ht="15" customHeight="1" x14ac:dyDescent="0.25">
      <c r="A208" s="33" t="s">
        <v>226</v>
      </c>
      <c r="B208" s="34" t="s">
        <v>29</v>
      </c>
      <c r="C208" s="34" t="s">
        <v>167</v>
      </c>
      <c r="D208" s="35" t="s">
        <v>168</v>
      </c>
      <c r="E208" s="34" t="s">
        <v>162</v>
      </c>
      <c r="F208" s="37"/>
      <c r="G208" s="37">
        <v>90.5</v>
      </c>
      <c r="H208" s="15" t="str">
        <f t="shared" si="36"/>
        <v>KG</v>
      </c>
      <c r="I208" s="39"/>
      <c r="J208" s="42"/>
      <c r="K208" s="33"/>
      <c r="L208" s="42"/>
      <c r="M208" s="42"/>
      <c r="N208" s="42"/>
      <c r="O208" s="42"/>
      <c r="P208" s="42"/>
    </row>
    <row r="209" spans="1:16" ht="15" customHeight="1" x14ac:dyDescent="0.25">
      <c r="A209" s="33" t="s">
        <v>227</v>
      </c>
      <c r="B209" s="34" t="s">
        <v>29</v>
      </c>
      <c r="C209" s="34" t="s">
        <v>169</v>
      </c>
      <c r="D209" s="35" t="s">
        <v>170</v>
      </c>
      <c r="E209" s="34" t="s">
        <v>162</v>
      </c>
      <c r="F209" s="37"/>
      <c r="G209" s="37">
        <v>52.6</v>
      </c>
      <c r="H209" s="15" t="str">
        <f t="shared" si="36"/>
        <v>KG</v>
      </c>
      <c r="I209" s="39"/>
      <c r="J209" s="42"/>
      <c r="K209" s="33"/>
      <c r="L209" s="42"/>
      <c r="M209" s="42"/>
      <c r="N209" s="42"/>
      <c r="O209" s="42"/>
      <c r="P209" s="42"/>
    </row>
    <row r="210" spans="1:16" ht="15" customHeight="1" x14ac:dyDescent="0.25">
      <c r="A210" s="33" t="s">
        <v>228</v>
      </c>
      <c r="B210" s="34" t="s">
        <v>29</v>
      </c>
      <c r="C210" s="34" t="s">
        <v>178</v>
      </c>
      <c r="D210" s="35" t="s">
        <v>179</v>
      </c>
      <c r="E210" s="34" t="s">
        <v>162</v>
      </c>
      <c r="F210" s="37"/>
      <c r="G210" s="37">
        <v>72.400000000000006</v>
      </c>
      <c r="H210" s="15" t="str">
        <f t="shared" si="36"/>
        <v>KG</v>
      </c>
      <c r="I210" s="39"/>
      <c r="J210" s="42"/>
      <c r="K210" s="33"/>
      <c r="L210" s="42"/>
      <c r="M210" s="42"/>
      <c r="N210" s="42"/>
      <c r="O210" s="42"/>
      <c r="P210" s="42"/>
    </row>
    <row r="211" spans="1:16" ht="15" customHeight="1" x14ac:dyDescent="0.25">
      <c r="A211" s="33" t="s">
        <v>229</v>
      </c>
      <c r="B211" s="34" t="s">
        <v>29</v>
      </c>
      <c r="C211" s="34" t="s">
        <v>171</v>
      </c>
      <c r="D211" s="35" t="s">
        <v>172</v>
      </c>
      <c r="E211" s="34" t="s">
        <v>47</v>
      </c>
      <c r="F211" s="37"/>
      <c r="G211" s="37">
        <v>5.74</v>
      </c>
      <c r="H211" s="15" t="str">
        <f t="shared" si="36"/>
        <v>M3</v>
      </c>
      <c r="I211" s="39"/>
      <c r="J211" s="42"/>
      <c r="K211" s="33"/>
      <c r="L211" s="42"/>
      <c r="M211" s="42"/>
      <c r="N211" s="42"/>
      <c r="O211" s="42"/>
      <c r="P211" s="42"/>
    </row>
    <row r="212" spans="1:16" ht="15" customHeight="1" x14ac:dyDescent="0.25">
      <c r="A212" s="33" t="s">
        <v>230</v>
      </c>
      <c r="B212" s="34" t="s">
        <v>29</v>
      </c>
      <c r="C212" s="34" t="s">
        <v>180</v>
      </c>
      <c r="D212" s="35" t="s">
        <v>181</v>
      </c>
      <c r="E212" s="34" t="s">
        <v>47</v>
      </c>
      <c r="F212" s="37"/>
      <c r="G212" s="37">
        <v>0</v>
      </c>
      <c r="H212" s="15" t="str">
        <f t="shared" si="36"/>
        <v>M3</v>
      </c>
      <c r="I212" s="39"/>
      <c r="J212" s="42"/>
      <c r="K212" s="33"/>
      <c r="L212" s="42"/>
      <c r="M212" s="42"/>
      <c r="N212" s="42"/>
      <c r="O212" s="42"/>
      <c r="P212" s="42"/>
    </row>
    <row r="213" spans="1:16" ht="15" customHeight="1" x14ac:dyDescent="0.25">
      <c r="A213" s="33" t="s">
        <v>231</v>
      </c>
      <c r="B213" s="34" t="s">
        <v>29</v>
      </c>
      <c r="C213" s="34" t="s">
        <v>182</v>
      </c>
      <c r="D213" s="35" t="s">
        <v>183</v>
      </c>
      <c r="E213" s="34" t="s">
        <v>32</v>
      </c>
      <c r="F213" s="37"/>
      <c r="G213" s="37">
        <v>85</v>
      </c>
      <c r="H213" s="15" t="str">
        <f t="shared" si="36"/>
        <v>M2</v>
      </c>
      <c r="I213" s="39"/>
      <c r="J213" s="42"/>
      <c r="K213" s="33"/>
      <c r="L213" s="42"/>
      <c r="M213" s="42"/>
      <c r="N213" s="42"/>
      <c r="O213" s="42"/>
      <c r="P213" s="42"/>
    </row>
    <row r="214" spans="1:16" ht="15" customHeight="1" x14ac:dyDescent="0.25">
      <c r="A214" s="29" t="s">
        <v>232</v>
      </c>
      <c r="B214" s="30" t="s">
        <v>184</v>
      </c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2"/>
    </row>
    <row r="215" spans="1:16" ht="15" customHeight="1" x14ac:dyDescent="0.25">
      <c r="A215" s="33" t="s">
        <v>233</v>
      </c>
      <c r="B215" s="34" t="s">
        <v>29</v>
      </c>
      <c r="C215" s="34" t="s">
        <v>185</v>
      </c>
      <c r="D215" s="35" t="s">
        <v>186</v>
      </c>
      <c r="E215" s="34" t="s">
        <v>32</v>
      </c>
      <c r="F215" s="37"/>
      <c r="G215" s="37">
        <f>33.66+94.77</f>
        <v>128.43</v>
      </c>
      <c r="H215" s="15" t="str">
        <f>E215</f>
        <v>M2</v>
      </c>
      <c r="I215" s="39"/>
      <c r="J215" s="42"/>
      <c r="K215" s="33"/>
      <c r="L215" s="42"/>
      <c r="M215" s="42"/>
      <c r="N215" s="42"/>
      <c r="O215" s="42"/>
      <c r="P215" s="42"/>
    </row>
    <row r="216" spans="1:16" ht="15" customHeight="1" x14ac:dyDescent="0.25">
      <c r="A216" s="33" t="s">
        <v>234</v>
      </c>
      <c r="B216" s="34" t="s">
        <v>29</v>
      </c>
      <c r="C216" s="34" t="s">
        <v>187</v>
      </c>
      <c r="D216" s="35" t="s">
        <v>188</v>
      </c>
      <c r="E216" s="34" t="s">
        <v>162</v>
      </c>
      <c r="F216" s="37"/>
      <c r="G216" s="37">
        <f>62.5+71.8</f>
        <v>134.30000000000001</v>
      </c>
      <c r="H216" s="15" t="str">
        <f t="shared" ref="H216:H224" si="37">E216</f>
        <v>KG</v>
      </c>
      <c r="I216" s="39"/>
      <c r="J216" s="42"/>
      <c r="K216" s="33"/>
      <c r="L216" s="42"/>
      <c r="M216" s="42"/>
      <c r="N216" s="42"/>
      <c r="O216" s="42"/>
      <c r="P216" s="42"/>
    </row>
    <row r="217" spans="1:16" ht="15" customHeight="1" x14ac:dyDescent="0.25">
      <c r="A217" s="33" t="s">
        <v>235</v>
      </c>
      <c r="B217" s="34" t="s">
        <v>29</v>
      </c>
      <c r="C217" s="34" t="s">
        <v>189</v>
      </c>
      <c r="D217" s="35" t="s">
        <v>190</v>
      </c>
      <c r="E217" s="34" t="s">
        <v>162</v>
      </c>
      <c r="F217" s="37"/>
      <c r="G217" s="34">
        <v>57.2</v>
      </c>
      <c r="H217" s="15" t="str">
        <f t="shared" si="37"/>
        <v>KG</v>
      </c>
      <c r="I217" s="39"/>
      <c r="J217" s="42"/>
      <c r="K217" s="33"/>
      <c r="L217" s="42"/>
      <c r="M217" s="42"/>
      <c r="N217" s="42"/>
      <c r="O217" s="42"/>
      <c r="P217" s="42"/>
    </row>
    <row r="218" spans="1:16" ht="15" customHeight="1" x14ac:dyDescent="0.25">
      <c r="A218" s="33" t="s">
        <v>236</v>
      </c>
      <c r="B218" s="34" t="s">
        <v>29</v>
      </c>
      <c r="C218" s="34" t="s">
        <v>191</v>
      </c>
      <c r="D218" s="35" t="s">
        <v>192</v>
      </c>
      <c r="E218" s="34" t="s">
        <v>162</v>
      </c>
      <c r="F218" s="37"/>
      <c r="G218" s="34">
        <v>18.7</v>
      </c>
      <c r="H218" s="15" t="str">
        <f t="shared" si="37"/>
        <v>KG</v>
      </c>
      <c r="I218" s="39"/>
      <c r="J218" s="42"/>
      <c r="K218" s="33"/>
      <c r="L218" s="42"/>
      <c r="M218" s="42"/>
      <c r="N218" s="42"/>
      <c r="O218" s="42"/>
      <c r="P218" s="42"/>
    </row>
    <row r="219" spans="1:16" ht="15" customHeight="1" x14ac:dyDescent="0.25">
      <c r="A219" s="33" t="s">
        <v>237</v>
      </c>
      <c r="B219" s="34" t="s">
        <v>29</v>
      </c>
      <c r="C219" s="34" t="s">
        <v>193</v>
      </c>
      <c r="D219" s="35" t="s">
        <v>194</v>
      </c>
      <c r="E219" s="34" t="s">
        <v>162</v>
      </c>
      <c r="F219" s="37"/>
      <c r="G219" s="37">
        <f>81.6+81.7</f>
        <v>163.30000000000001</v>
      </c>
      <c r="H219" s="15" t="str">
        <f t="shared" si="37"/>
        <v>KG</v>
      </c>
      <c r="I219" s="39"/>
      <c r="J219" s="42"/>
      <c r="K219" s="33"/>
      <c r="L219" s="42"/>
      <c r="M219" s="42"/>
      <c r="N219" s="42"/>
      <c r="O219" s="42"/>
      <c r="P219" s="42"/>
    </row>
    <row r="220" spans="1:16" ht="15" customHeight="1" x14ac:dyDescent="0.25">
      <c r="A220" s="33" t="s">
        <v>238</v>
      </c>
      <c r="B220" s="34" t="s">
        <v>29</v>
      </c>
      <c r="C220" s="34" t="s">
        <v>195</v>
      </c>
      <c r="D220" s="35" t="s">
        <v>196</v>
      </c>
      <c r="E220" s="34" t="s">
        <v>162</v>
      </c>
      <c r="F220" s="37"/>
      <c r="G220" s="37">
        <f>50+141.5</f>
        <v>191.5</v>
      </c>
      <c r="H220" s="15" t="str">
        <f t="shared" si="37"/>
        <v>KG</v>
      </c>
      <c r="I220" s="39"/>
      <c r="J220" s="42"/>
      <c r="K220" s="33"/>
      <c r="L220" s="42"/>
      <c r="M220" s="42"/>
      <c r="N220" s="42"/>
      <c r="O220" s="42"/>
      <c r="P220" s="42"/>
    </row>
    <row r="221" spans="1:16" ht="15" customHeight="1" x14ac:dyDescent="0.25">
      <c r="A221" s="33" t="s">
        <v>239</v>
      </c>
      <c r="B221" s="34" t="s">
        <v>29</v>
      </c>
      <c r="C221" s="34" t="s">
        <v>197</v>
      </c>
      <c r="D221" s="35" t="s">
        <v>198</v>
      </c>
      <c r="E221" s="34" t="s">
        <v>162</v>
      </c>
      <c r="F221" s="37"/>
      <c r="G221" s="34">
        <v>82</v>
      </c>
      <c r="H221" s="15" t="str">
        <f t="shared" si="37"/>
        <v>KG</v>
      </c>
      <c r="I221" s="39"/>
      <c r="J221" s="42"/>
      <c r="K221" s="33"/>
      <c r="L221" s="42"/>
      <c r="M221" s="42"/>
      <c r="N221" s="42"/>
      <c r="O221" s="42"/>
      <c r="P221" s="42"/>
    </row>
    <row r="222" spans="1:16" ht="15" customHeight="1" x14ac:dyDescent="0.25">
      <c r="A222" s="33" t="s">
        <v>240</v>
      </c>
      <c r="B222" s="34" t="s">
        <v>29</v>
      </c>
      <c r="C222" s="34" t="s">
        <v>199</v>
      </c>
      <c r="D222" s="35" t="s">
        <v>200</v>
      </c>
      <c r="E222" s="34" t="s">
        <v>162</v>
      </c>
      <c r="F222" s="37"/>
      <c r="G222" s="34">
        <v>160.19999999999999</v>
      </c>
      <c r="H222" s="15" t="str">
        <f t="shared" si="37"/>
        <v>KG</v>
      </c>
      <c r="I222" s="39"/>
      <c r="J222" s="42"/>
      <c r="K222" s="33"/>
      <c r="L222" s="42"/>
      <c r="M222" s="42"/>
      <c r="N222" s="42"/>
      <c r="O222" s="42"/>
      <c r="P222" s="42"/>
    </row>
    <row r="223" spans="1:16" ht="15" customHeight="1" x14ac:dyDescent="0.25">
      <c r="A223" s="33" t="s">
        <v>241</v>
      </c>
      <c r="B223" s="34" t="s">
        <v>29</v>
      </c>
      <c r="C223" s="34" t="s">
        <v>201</v>
      </c>
      <c r="D223" s="35" t="s">
        <v>202</v>
      </c>
      <c r="E223" s="34" t="s">
        <v>162</v>
      </c>
      <c r="F223" s="37"/>
      <c r="G223" s="34">
        <v>0</v>
      </c>
      <c r="H223" s="15" t="str">
        <f t="shared" si="37"/>
        <v>KG</v>
      </c>
      <c r="I223" s="39"/>
      <c r="J223" s="42"/>
      <c r="K223" s="33"/>
      <c r="L223" s="42"/>
      <c r="M223" s="42"/>
      <c r="N223" s="42"/>
      <c r="O223" s="42"/>
      <c r="P223" s="42"/>
    </row>
    <row r="224" spans="1:16" ht="15" customHeight="1" x14ac:dyDescent="0.25">
      <c r="A224" s="33" t="s">
        <v>242</v>
      </c>
      <c r="B224" s="34" t="s">
        <v>29</v>
      </c>
      <c r="C224" s="34" t="s">
        <v>203</v>
      </c>
      <c r="D224" s="35" t="s">
        <v>204</v>
      </c>
      <c r="E224" s="34" t="s">
        <v>47</v>
      </c>
      <c r="F224" s="37"/>
      <c r="G224" s="34">
        <f>2.58+7.33</f>
        <v>9.91</v>
      </c>
      <c r="H224" s="15" t="str">
        <f t="shared" si="37"/>
        <v>M3</v>
      </c>
      <c r="I224" s="39"/>
      <c r="J224" s="42"/>
      <c r="K224" s="33"/>
      <c r="L224" s="42"/>
      <c r="M224" s="42"/>
      <c r="N224" s="42"/>
      <c r="O224" s="42"/>
      <c r="P224" s="42"/>
    </row>
    <row r="225" spans="1:18" ht="15" customHeight="1" x14ac:dyDescent="0.25">
      <c r="A225" s="29" t="s">
        <v>243</v>
      </c>
      <c r="B225" s="30" t="s">
        <v>205</v>
      </c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2"/>
    </row>
    <row r="226" spans="1:18" ht="15" customHeight="1" x14ac:dyDescent="0.25">
      <c r="A226" s="33" t="s">
        <v>244</v>
      </c>
      <c r="B226" s="34" t="s">
        <v>29</v>
      </c>
      <c r="C226" s="34" t="s">
        <v>206</v>
      </c>
      <c r="D226" s="35" t="s">
        <v>207</v>
      </c>
      <c r="E226" s="34" t="s">
        <v>32</v>
      </c>
      <c r="F226" s="37"/>
      <c r="G226" s="34">
        <v>15.79</v>
      </c>
      <c r="H226" s="15" t="str">
        <f>E226</f>
        <v>M2</v>
      </c>
      <c r="I226" s="39"/>
      <c r="J226" s="42"/>
      <c r="K226" s="33"/>
      <c r="L226" s="42"/>
      <c r="M226" s="42"/>
      <c r="N226" s="42"/>
      <c r="O226" s="42"/>
      <c r="P226" s="42"/>
    </row>
    <row r="227" spans="1:18" ht="15" customHeight="1" x14ac:dyDescent="0.25">
      <c r="A227" s="33" t="s">
        <v>245</v>
      </c>
      <c r="B227" s="34" t="s">
        <v>29</v>
      </c>
      <c r="C227" s="34" t="s">
        <v>185</v>
      </c>
      <c r="D227" s="35" t="s">
        <v>186</v>
      </c>
      <c r="E227" s="34" t="s">
        <v>32</v>
      </c>
      <c r="F227" s="37"/>
      <c r="G227" s="34">
        <v>9.8000000000000007</v>
      </c>
      <c r="H227" s="15" t="str">
        <f t="shared" ref="H227:H239" si="38">E227</f>
        <v>M2</v>
      </c>
      <c r="I227" s="39"/>
      <c r="J227" s="42"/>
      <c r="K227" s="33"/>
      <c r="L227" s="42"/>
      <c r="M227" s="42"/>
      <c r="N227" s="42"/>
      <c r="O227" s="42"/>
      <c r="P227" s="42"/>
    </row>
    <row r="228" spans="1:18" ht="15" customHeight="1" x14ac:dyDescent="0.25">
      <c r="A228" s="33" t="s">
        <v>246</v>
      </c>
      <c r="B228" s="34" t="s">
        <v>29</v>
      </c>
      <c r="C228" s="34" t="s">
        <v>187</v>
      </c>
      <c r="D228" s="35" t="s">
        <v>188</v>
      </c>
      <c r="E228" s="34" t="s">
        <v>162</v>
      </c>
      <c r="F228" s="37"/>
      <c r="G228" s="34">
        <f>16.3+22.1</f>
        <v>38.400000000000006</v>
      </c>
      <c r="H228" s="15" t="str">
        <f t="shared" si="38"/>
        <v>KG</v>
      </c>
      <c r="I228" s="39"/>
      <c r="J228" s="42"/>
      <c r="K228" s="33"/>
      <c r="L228" s="42"/>
      <c r="M228" s="42"/>
      <c r="N228" s="42"/>
      <c r="O228" s="42"/>
      <c r="P228" s="42"/>
    </row>
    <row r="229" spans="1:18" ht="15" customHeight="1" x14ac:dyDescent="0.25">
      <c r="A229" s="33" t="s">
        <v>247</v>
      </c>
      <c r="B229" s="34" t="s">
        <v>29</v>
      </c>
      <c r="C229" s="34" t="s">
        <v>189</v>
      </c>
      <c r="D229" s="35" t="s">
        <v>190</v>
      </c>
      <c r="E229" s="34" t="s">
        <v>162</v>
      </c>
      <c r="F229" s="37"/>
      <c r="G229" s="34">
        <v>0</v>
      </c>
      <c r="H229" s="15" t="str">
        <f t="shared" si="38"/>
        <v>KG</v>
      </c>
      <c r="I229" s="39"/>
      <c r="J229" s="42"/>
      <c r="K229" s="33"/>
      <c r="L229" s="42"/>
      <c r="M229" s="42"/>
      <c r="N229" s="42"/>
      <c r="O229" s="42"/>
      <c r="P229" s="42"/>
    </row>
    <row r="230" spans="1:18" ht="15" customHeight="1" x14ac:dyDescent="0.25">
      <c r="A230" s="33" t="s">
        <v>248</v>
      </c>
      <c r="B230" s="34" t="s">
        <v>29</v>
      </c>
      <c r="C230" s="34" t="s">
        <v>191</v>
      </c>
      <c r="D230" s="35" t="s">
        <v>192</v>
      </c>
      <c r="E230" s="34" t="s">
        <v>162</v>
      </c>
      <c r="F230" s="37"/>
      <c r="G230" s="34">
        <v>32.799999999999997</v>
      </c>
      <c r="H230" s="15" t="str">
        <f t="shared" si="38"/>
        <v>KG</v>
      </c>
      <c r="I230" s="39"/>
      <c r="J230" s="42"/>
      <c r="K230" s="33"/>
      <c r="L230" s="42"/>
      <c r="M230" s="42"/>
      <c r="N230" s="42"/>
      <c r="O230" s="42"/>
      <c r="P230" s="42"/>
    </row>
    <row r="231" spans="1:18" ht="15" customHeight="1" x14ac:dyDescent="0.25">
      <c r="A231" s="33" t="s">
        <v>249</v>
      </c>
      <c r="B231" s="34" t="s">
        <v>29</v>
      </c>
      <c r="C231" s="34" t="s">
        <v>193</v>
      </c>
      <c r="D231" s="35" t="s">
        <v>194</v>
      </c>
      <c r="E231" s="34" t="s">
        <v>162</v>
      </c>
      <c r="F231" s="37"/>
      <c r="G231" s="34">
        <f>40.4+20</f>
        <v>60.4</v>
      </c>
      <c r="H231" s="15" t="str">
        <f t="shared" si="38"/>
        <v>KG</v>
      </c>
      <c r="I231" s="39"/>
      <c r="J231" s="42"/>
      <c r="K231" s="33"/>
      <c r="L231" s="42"/>
      <c r="M231" s="42"/>
      <c r="N231" s="42"/>
      <c r="O231" s="42"/>
      <c r="P231" s="42"/>
    </row>
    <row r="232" spans="1:18" ht="15" customHeight="1" x14ac:dyDescent="0.25">
      <c r="A232" s="33" t="s">
        <v>250</v>
      </c>
      <c r="B232" s="34" t="s">
        <v>29</v>
      </c>
      <c r="C232" s="34" t="s">
        <v>195</v>
      </c>
      <c r="D232" s="35" t="s">
        <v>196</v>
      </c>
      <c r="E232" s="34" t="s">
        <v>162</v>
      </c>
      <c r="F232" s="37"/>
      <c r="G232" s="34">
        <v>0</v>
      </c>
      <c r="H232" s="15" t="str">
        <f t="shared" si="38"/>
        <v>KG</v>
      </c>
      <c r="I232" s="39"/>
      <c r="J232" s="42"/>
      <c r="K232" s="33"/>
      <c r="L232" s="42"/>
      <c r="M232" s="42"/>
      <c r="N232" s="42"/>
      <c r="O232" s="42"/>
      <c r="P232" s="42"/>
    </row>
    <row r="233" spans="1:18" ht="15" customHeight="1" x14ac:dyDescent="0.25">
      <c r="A233" s="33" t="s">
        <v>251</v>
      </c>
      <c r="B233" s="34" t="s">
        <v>29</v>
      </c>
      <c r="C233" s="34" t="s">
        <v>197</v>
      </c>
      <c r="D233" s="35" t="s">
        <v>198</v>
      </c>
      <c r="E233" s="34" t="s">
        <v>162</v>
      </c>
      <c r="F233" s="37"/>
      <c r="G233" s="34">
        <v>0</v>
      </c>
      <c r="H233" s="15" t="str">
        <f t="shared" si="38"/>
        <v>KG</v>
      </c>
      <c r="I233" s="39"/>
      <c r="J233" s="42"/>
      <c r="K233" s="33"/>
      <c r="L233" s="42"/>
      <c r="M233" s="42"/>
      <c r="N233" s="42"/>
      <c r="O233" s="42"/>
      <c r="P233" s="42"/>
    </row>
    <row r="234" spans="1:18" ht="15" customHeight="1" x14ac:dyDescent="0.25">
      <c r="A234" s="33" t="s">
        <v>252</v>
      </c>
      <c r="B234" s="34" t="s">
        <v>29</v>
      </c>
      <c r="C234" s="34" t="s">
        <v>199</v>
      </c>
      <c r="D234" s="35" t="s">
        <v>200</v>
      </c>
      <c r="E234" s="34" t="s">
        <v>162</v>
      </c>
      <c r="F234" s="37"/>
      <c r="G234" s="34">
        <v>0</v>
      </c>
      <c r="H234" s="15" t="str">
        <f t="shared" si="38"/>
        <v>KG</v>
      </c>
      <c r="I234" s="39"/>
      <c r="J234" s="42"/>
      <c r="K234" s="33"/>
      <c r="L234" s="42"/>
      <c r="M234" s="42"/>
      <c r="N234" s="42"/>
      <c r="O234" s="42"/>
      <c r="P234" s="42"/>
    </row>
    <row r="235" spans="1:18" ht="15" customHeight="1" x14ac:dyDescent="0.25">
      <c r="A235" s="33" t="s">
        <v>253</v>
      </c>
      <c r="B235" s="34" t="s">
        <v>29</v>
      </c>
      <c r="C235" s="34" t="s">
        <v>201</v>
      </c>
      <c r="D235" s="35" t="s">
        <v>202</v>
      </c>
      <c r="E235" s="34" t="s">
        <v>162</v>
      </c>
      <c r="F235" s="37"/>
      <c r="G235" s="34">
        <v>0</v>
      </c>
      <c r="H235" s="15" t="str">
        <f t="shared" si="38"/>
        <v>KG</v>
      </c>
      <c r="I235" s="39"/>
      <c r="J235" s="42"/>
      <c r="K235" s="33"/>
      <c r="L235" s="42"/>
      <c r="M235" s="42"/>
      <c r="N235" s="42"/>
      <c r="O235" s="42"/>
      <c r="P235" s="42"/>
    </row>
    <row r="236" spans="1:18" ht="15" customHeight="1" x14ac:dyDescent="0.25">
      <c r="A236" s="33" t="s">
        <v>254</v>
      </c>
      <c r="B236" s="34" t="s">
        <v>29</v>
      </c>
      <c r="C236" s="34" t="s">
        <v>180</v>
      </c>
      <c r="D236" s="35" t="s">
        <v>181</v>
      </c>
      <c r="E236" s="34" t="s">
        <v>47</v>
      </c>
      <c r="F236" s="37"/>
      <c r="G236" s="34">
        <v>0.78</v>
      </c>
      <c r="H236" s="15" t="str">
        <f t="shared" si="38"/>
        <v>M3</v>
      </c>
      <c r="I236" s="39"/>
      <c r="J236" s="42"/>
      <c r="K236" s="33"/>
      <c r="L236" s="42"/>
      <c r="M236" s="42"/>
      <c r="N236" s="42"/>
      <c r="O236" s="42"/>
      <c r="P236" s="42"/>
    </row>
    <row r="237" spans="1:18" ht="15" customHeight="1" x14ac:dyDescent="0.25">
      <c r="A237" s="33" t="s">
        <v>255</v>
      </c>
      <c r="B237" s="34" t="s">
        <v>29</v>
      </c>
      <c r="C237" s="34" t="s">
        <v>203</v>
      </c>
      <c r="D237" s="35" t="s">
        <v>204</v>
      </c>
      <c r="E237" s="34" t="s">
        <v>47</v>
      </c>
      <c r="F237" s="37"/>
      <c r="G237" s="34">
        <v>0.45</v>
      </c>
      <c r="H237" s="15" t="str">
        <f t="shared" si="38"/>
        <v>M3</v>
      </c>
      <c r="I237" s="39"/>
      <c r="J237" s="42"/>
      <c r="K237" s="33"/>
      <c r="L237" s="42"/>
      <c r="M237" s="42"/>
      <c r="N237" s="42"/>
      <c r="O237" s="42"/>
      <c r="P237" s="42"/>
    </row>
    <row r="238" spans="1:18" ht="15" customHeight="1" x14ac:dyDescent="0.25">
      <c r="A238" s="33" t="s">
        <v>256</v>
      </c>
      <c r="B238" s="34" t="s">
        <v>29</v>
      </c>
      <c r="C238" s="34" t="s">
        <v>208</v>
      </c>
      <c r="D238" s="35" t="s">
        <v>209</v>
      </c>
      <c r="E238" s="34" t="s">
        <v>119</v>
      </c>
      <c r="F238" s="37"/>
      <c r="G238" s="34">
        <v>55.9</v>
      </c>
      <c r="H238" s="15" t="str">
        <f t="shared" si="38"/>
        <v>M</v>
      </c>
      <c r="I238" s="39"/>
      <c r="J238" s="42"/>
      <c r="K238" s="33"/>
      <c r="L238" s="42"/>
      <c r="M238" s="42"/>
      <c r="N238" s="42"/>
      <c r="O238" s="42"/>
      <c r="P238" s="42"/>
    </row>
    <row r="239" spans="1:18" ht="15" customHeight="1" x14ac:dyDescent="0.25">
      <c r="A239" s="33" t="s">
        <v>257</v>
      </c>
      <c r="B239" s="34" t="s">
        <v>29</v>
      </c>
      <c r="C239" s="34" t="s">
        <v>210</v>
      </c>
      <c r="D239" s="35" t="s">
        <v>211</v>
      </c>
      <c r="E239" s="34" t="s">
        <v>32</v>
      </c>
      <c r="F239" s="37"/>
      <c r="G239" s="37">
        <v>75</v>
      </c>
      <c r="H239" s="15" t="str">
        <f t="shared" si="38"/>
        <v>M2</v>
      </c>
      <c r="I239" s="39"/>
      <c r="J239" s="42"/>
      <c r="K239" s="33"/>
      <c r="L239" s="42"/>
      <c r="M239" s="42"/>
      <c r="N239" s="42"/>
      <c r="O239" s="42"/>
      <c r="P239" s="42"/>
    </row>
    <row r="240" spans="1:18" x14ac:dyDescent="0.25">
      <c r="A240" s="25" t="s">
        <v>131</v>
      </c>
      <c r="B240" s="27" t="s">
        <v>132</v>
      </c>
      <c r="C240" s="27"/>
      <c r="D240" s="27"/>
      <c r="E240" s="27"/>
      <c r="F240" s="26"/>
      <c r="G240" s="27"/>
      <c r="H240" s="27"/>
      <c r="I240" s="27"/>
      <c r="J240" s="27"/>
      <c r="K240" s="26"/>
      <c r="L240" s="27"/>
      <c r="M240" s="27"/>
      <c r="N240" s="27"/>
      <c r="O240" s="27"/>
      <c r="P240" s="28"/>
      <c r="Q240" t="s">
        <v>670</v>
      </c>
      <c r="R240" s="14">
        <v>1</v>
      </c>
    </row>
    <row r="241" spans="1:16" x14ac:dyDescent="0.25">
      <c r="A241" s="43" t="s">
        <v>258</v>
      </c>
      <c r="B241" s="44" t="s">
        <v>259</v>
      </c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5"/>
    </row>
    <row r="242" spans="1:16" ht="25.5" customHeight="1" x14ac:dyDescent="0.25">
      <c r="A242" s="46" t="s">
        <v>260</v>
      </c>
      <c r="B242" s="34" t="s">
        <v>153</v>
      </c>
      <c r="C242" s="47" t="s">
        <v>154</v>
      </c>
      <c r="D242" s="54" t="s">
        <v>261</v>
      </c>
      <c r="E242" s="47" t="s">
        <v>289</v>
      </c>
      <c r="F242" s="49"/>
      <c r="G242" s="47">
        <v>1</v>
      </c>
      <c r="H242" s="50" t="str">
        <f t="shared" ref="H242:H243" si="39">E242</f>
        <v>UNID</v>
      </c>
      <c r="I242" s="51"/>
      <c r="J242" s="52"/>
      <c r="K242" s="51"/>
      <c r="L242" s="52"/>
      <c r="M242" s="52"/>
      <c r="N242" s="52"/>
      <c r="O242" s="52"/>
      <c r="P242" s="52"/>
    </row>
    <row r="243" spans="1:16" x14ac:dyDescent="0.25">
      <c r="A243" s="46" t="s">
        <v>262</v>
      </c>
      <c r="B243" s="34" t="s">
        <v>153</v>
      </c>
      <c r="C243" s="47" t="s">
        <v>154</v>
      </c>
      <c r="D243" s="54" t="s">
        <v>290</v>
      </c>
      <c r="E243" s="47" t="s">
        <v>289</v>
      </c>
      <c r="F243" s="49"/>
      <c r="G243" s="47">
        <v>1</v>
      </c>
      <c r="H243" s="50" t="str">
        <f t="shared" si="39"/>
        <v>UNID</v>
      </c>
      <c r="I243" s="51"/>
      <c r="J243" s="52"/>
      <c r="K243" s="51"/>
      <c r="L243" s="52"/>
      <c r="M243" s="52"/>
      <c r="N243" s="52"/>
      <c r="O243" s="52"/>
      <c r="P243" s="52"/>
    </row>
    <row r="244" spans="1:16" x14ac:dyDescent="0.25">
      <c r="A244" s="46" t="s">
        <v>263</v>
      </c>
      <c r="B244" s="34" t="s">
        <v>153</v>
      </c>
      <c r="C244" s="47" t="s">
        <v>154</v>
      </c>
      <c r="D244" s="54" t="s">
        <v>291</v>
      </c>
      <c r="E244" s="47" t="s">
        <v>289</v>
      </c>
      <c r="F244" s="49"/>
      <c r="G244" s="47">
        <v>1</v>
      </c>
      <c r="H244" s="50" t="str">
        <f t="shared" ref="H244:H248" si="40">E244</f>
        <v>UNID</v>
      </c>
      <c r="I244" s="51"/>
      <c r="J244" s="52"/>
      <c r="K244" s="51"/>
      <c r="L244" s="52"/>
      <c r="M244" s="52"/>
      <c r="N244" s="52"/>
      <c r="O244" s="52"/>
      <c r="P244" s="52"/>
    </row>
    <row r="245" spans="1:16" x14ac:dyDescent="0.25">
      <c r="A245" s="46" t="s">
        <v>264</v>
      </c>
      <c r="B245" s="34" t="s">
        <v>153</v>
      </c>
      <c r="C245" s="47" t="s">
        <v>154</v>
      </c>
      <c r="D245" s="54" t="s">
        <v>292</v>
      </c>
      <c r="E245" s="47" t="s">
        <v>289</v>
      </c>
      <c r="F245" s="49"/>
      <c r="G245" s="47">
        <v>1</v>
      </c>
      <c r="H245" s="50" t="str">
        <f t="shared" si="40"/>
        <v>UNID</v>
      </c>
      <c r="I245" s="51"/>
      <c r="J245" s="52"/>
      <c r="K245" s="51"/>
      <c r="L245" s="52"/>
      <c r="M245" s="52"/>
      <c r="N245" s="52"/>
      <c r="O245" s="52"/>
      <c r="P245" s="52"/>
    </row>
    <row r="246" spans="1:16" x14ac:dyDescent="0.25">
      <c r="A246" s="46" t="s">
        <v>265</v>
      </c>
      <c r="B246" s="34" t="s">
        <v>153</v>
      </c>
      <c r="C246" s="47" t="s">
        <v>154</v>
      </c>
      <c r="D246" s="54" t="s">
        <v>293</v>
      </c>
      <c r="E246" s="47" t="s">
        <v>289</v>
      </c>
      <c r="F246" s="49"/>
      <c r="G246" s="47">
        <v>2</v>
      </c>
      <c r="H246" s="50" t="str">
        <f t="shared" si="40"/>
        <v>UNID</v>
      </c>
      <c r="I246" s="51"/>
      <c r="J246" s="52"/>
      <c r="K246" s="51"/>
      <c r="L246" s="52"/>
      <c r="M246" s="52"/>
      <c r="N246" s="52"/>
      <c r="O246" s="52"/>
      <c r="P246" s="52"/>
    </row>
    <row r="247" spans="1:16" x14ac:dyDescent="0.25">
      <c r="A247" s="46" t="s">
        <v>266</v>
      </c>
      <c r="B247" s="34" t="s">
        <v>153</v>
      </c>
      <c r="C247" s="47" t="s">
        <v>154</v>
      </c>
      <c r="D247" s="54" t="s">
        <v>294</v>
      </c>
      <c r="E247" s="47" t="s">
        <v>289</v>
      </c>
      <c r="F247" s="49"/>
      <c r="G247" s="47">
        <v>1</v>
      </c>
      <c r="H247" s="50" t="str">
        <f t="shared" si="40"/>
        <v>UNID</v>
      </c>
      <c r="I247" s="51"/>
      <c r="J247" s="52"/>
      <c r="K247" s="51"/>
      <c r="L247" s="52"/>
      <c r="M247" s="52"/>
      <c r="N247" s="52"/>
      <c r="O247" s="52"/>
      <c r="P247" s="52"/>
    </row>
    <row r="248" spans="1:16" x14ac:dyDescent="0.25">
      <c r="A248" s="46" t="s">
        <v>267</v>
      </c>
      <c r="B248" s="34" t="s">
        <v>153</v>
      </c>
      <c r="C248" s="47" t="s">
        <v>154</v>
      </c>
      <c r="D248" s="54" t="s">
        <v>295</v>
      </c>
      <c r="E248" s="47" t="s">
        <v>289</v>
      </c>
      <c r="F248" s="49"/>
      <c r="G248" s="47">
        <v>1</v>
      </c>
      <c r="H248" s="50" t="str">
        <f t="shared" si="40"/>
        <v>UNID</v>
      </c>
      <c r="I248" s="51"/>
      <c r="J248" s="52"/>
      <c r="K248" s="51"/>
      <c r="L248" s="52"/>
      <c r="M248" s="52"/>
      <c r="N248" s="52"/>
      <c r="O248" s="52"/>
      <c r="P248" s="52"/>
    </row>
    <row r="249" spans="1:16" x14ac:dyDescent="0.25">
      <c r="A249" s="43" t="s">
        <v>268</v>
      </c>
      <c r="B249" s="44" t="s">
        <v>269</v>
      </c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5"/>
    </row>
    <row r="250" spans="1:16" x14ac:dyDescent="0.25">
      <c r="A250" s="46" t="s">
        <v>270</v>
      </c>
      <c r="B250" s="34" t="s">
        <v>153</v>
      </c>
      <c r="C250" s="47" t="s">
        <v>154</v>
      </c>
      <c r="D250" s="54" t="s">
        <v>296</v>
      </c>
      <c r="E250" s="47" t="s">
        <v>119</v>
      </c>
      <c r="F250" s="49"/>
      <c r="G250" s="47">
        <v>3</v>
      </c>
      <c r="H250" s="50" t="str">
        <f t="shared" ref="H250" si="41">E250</f>
        <v>M</v>
      </c>
      <c r="I250" s="51"/>
      <c r="J250" s="52"/>
      <c r="K250" s="51"/>
      <c r="L250" s="52"/>
      <c r="M250" s="52"/>
      <c r="N250" s="52"/>
      <c r="O250" s="52"/>
      <c r="P250" s="52"/>
    </row>
    <row r="251" spans="1:16" x14ac:dyDescent="0.25">
      <c r="A251" s="46" t="s">
        <v>271</v>
      </c>
      <c r="B251" s="34" t="s">
        <v>153</v>
      </c>
      <c r="C251" s="47" t="s">
        <v>154</v>
      </c>
      <c r="D251" s="54" t="s">
        <v>297</v>
      </c>
      <c r="E251" s="47" t="s">
        <v>162</v>
      </c>
      <c r="F251" s="49"/>
      <c r="G251" s="47">
        <v>652</v>
      </c>
      <c r="H251" s="50" t="str">
        <f t="shared" ref="H251:H261" si="42">E251</f>
        <v>KG</v>
      </c>
      <c r="I251" s="51"/>
      <c r="J251" s="52"/>
      <c r="K251" s="51"/>
      <c r="L251" s="52"/>
      <c r="M251" s="52"/>
      <c r="N251" s="52"/>
      <c r="O251" s="52"/>
      <c r="P251" s="52"/>
    </row>
    <row r="252" spans="1:16" x14ac:dyDescent="0.25">
      <c r="A252" s="46" t="s">
        <v>272</v>
      </c>
      <c r="B252" s="34" t="s">
        <v>153</v>
      </c>
      <c r="C252" s="47" t="s">
        <v>154</v>
      </c>
      <c r="D252" s="54" t="s">
        <v>298</v>
      </c>
      <c r="E252" s="47" t="s">
        <v>162</v>
      </c>
      <c r="F252" s="49"/>
      <c r="G252" s="47">
        <v>778</v>
      </c>
      <c r="H252" s="50" t="str">
        <f t="shared" si="42"/>
        <v>KG</v>
      </c>
      <c r="I252" s="51"/>
      <c r="J252" s="52"/>
      <c r="K252" s="51"/>
      <c r="L252" s="52"/>
      <c r="M252" s="52"/>
      <c r="N252" s="52"/>
      <c r="O252" s="52"/>
      <c r="P252" s="52"/>
    </row>
    <row r="253" spans="1:16" x14ac:dyDescent="0.25">
      <c r="A253" s="46" t="s">
        <v>273</v>
      </c>
      <c r="B253" s="34" t="s">
        <v>153</v>
      </c>
      <c r="C253" s="47" t="s">
        <v>154</v>
      </c>
      <c r="D253" s="54" t="s">
        <v>299</v>
      </c>
      <c r="E253" s="47" t="s">
        <v>162</v>
      </c>
      <c r="F253" s="49"/>
      <c r="G253" s="47">
        <v>515</v>
      </c>
      <c r="H253" s="50" t="str">
        <f t="shared" si="42"/>
        <v>KG</v>
      </c>
      <c r="I253" s="51"/>
      <c r="J253" s="52"/>
      <c r="K253" s="51"/>
      <c r="L253" s="52"/>
      <c r="M253" s="52"/>
      <c r="N253" s="52"/>
      <c r="O253" s="52"/>
      <c r="P253" s="52"/>
    </row>
    <row r="254" spans="1:16" x14ac:dyDescent="0.25">
      <c r="A254" s="46" t="s">
        <v>274</v>
      </c>
      <c r="B254" s="34" t="s">
        <v>153</v>
      </c>
      <c r="C254" s="47" t="s">
        <v>154</v>
      </c>
      <c r="D254" s="54" t="s">
        <v>300</v>
      </c>
      <c r="E254" s="47" t="s">
        <v>289</v>
      </c>
      <c r="F254" s="49"/>
      <c r="G254" s="47">
        <v>1</v>
      </c>
      <c r="H254" s="50" t="str">
        <f t="shared" si="42"/>
        <v>UNID</v>
      </c>
      <c r="I254" s="51"/>
      <c r="J254" s="52"/>
      <c r="K254" s="51"/>
      <c r="L254" s="52"/>
      <c r="M254" s="52"/>
      <c r="N254" s="52"/>
      <c r="O254" s="52"/>
      <c r="P254" s="52"/>
    </row>
    <row r="255" spans="1:16" x14ac:dyDescent="0.25">
      <c r="A255" s="46" t="s">
        <v>275</v>
      </c>
      <c r="B255" s="34" t="s">
        <v>153</v>
      </c>
      <c r="C255" s="47" t="s">
        <v>154</v>
      </c>
      <c r="D255" s="54" t="s">
        <v>301</v>
      </c>
      <c r="E255" s="47" t="s">
        <v>289</v>
      </c>
      <c r="F255" s="49"/>
      <c r="G255" s="47">
        <v>1</v>
      </c>
      <c r="H255" s="50" t="str">
        <f t="shared" si="42"/>
        <v>UNID</v>
      </c>
      <c r="I255" s="51"/>
      <c r="J255" s="52"/>
      <c r="K255" s="51"/>
      <c r="L255" s="52"/>
      <c r="M255" s="52"/>
      <c r="N255" s="52"/>
      <c r="O255" s="52"/>
      <c r="P255" s="52"/>
    </row>
    <row r="256" spans="1:16" x14ac:dyDescent="0.25">
      <c r="A256" s="46" t="s">
        <v>276</v>
      </c>
      <c r="B256" s="34" t="s">
        <v>153</v>
      </c>
      <c r="C256" s="47" t="s">
        <v>154</v>
      </c>
      <c r="D256" s="54" t="s">
        <v>302</v>
      </c>
      <c r="E256" s="47" t="s">
        <v>289</v>
      </c>
      <c r="F256" s="49"/>
      <c r="G256" s="47">
        <v>3</v>
      </c>
      <c r="H256" s="50" t="str">
        <f t="shared" si="42"/>
        <v>UNID</v>
      </c>
      <c r="I256" s="51"/>
      <c r="J256" s="52"/>
      <c r="K256" s="51"/>
      <c r="L256" s="52"/>
      <c r="M256" s="52"/>
      <c r="N256" s="52"/>
      <c r="O256" s="52"/>
      <c r="P256" s="52"/>
    </row>
    <row r="257" spans="1:16" x14ac:dyDescent="0.25">
      <c r="A257" s="46" t="s">
        <v>277</v>
      </c>
      <c r="B257" s="34" t="s">
        <v>153</v>
      </c>
      <c r="C257" s="47" t="s">
        <v>154</v>
      </c>
      <c r="D257" s="54" t="s">
        <v>303</v>
      </c>
      <c r="E257" s="47" t="s">
        <v>289</v>
      </c>
      <c r="F257" s="49"/>
      <c r="G257" s="47">
        <v>16</v>
      </c>
      <c r="H257" s="50" t="str">
        <f t="shared" si="42"/>
        <v>UNID</v>
      </c>
      <c r="I257" s="51"/>
      <c r="J257" s="52"/>
      <c r="K257" s="51"/>
      <c r="L257" s="52"/>
      <c r="M257" s="52"/>
      <c r="N257" s="52"/>
      <c r="O257" s="52"/>
      <c r="P257" s="52"/>
    </row>
    <row r="258" spans="1:16" x14ac:dyDescent="0.25">
      <c r="A258" s="46" t="s">
        <v>278</v>
      </c>
      <c r="B258" s="34" t="s">
        <v>153</v>
      </c>
      <c r="C258" s="47" t="s">
        <v>154</v>
      </c>
      <c r="D258" s="54" t="s">
        <v>304</v>
      </c>
      <c r="E258" s="47" t="s">
        <v>289</v>
      </c>
      <c r="F258" s="49"/>
      <c r="G258" s="47">
        <v>1</v>
      </c>
      <c r="H258" s="50" t="str">
        <f t="shared" si="42"/>
        <v>UNID</v>
      </c>
      <c r="I258" s="51"/>
      <c r="J258" s="52"/>
      <c r="K258" s="51"/>
      <c r="L258" s="52"/>
      <c r="M258" s="52"/>
      <c r="N258" s="52"/>
      <c r="O258" s="52"/>
      <c r="P258" s="52"/>
    </row>
    <row r="259" spans="1:16" x14ac:dyDescent="0.25">
      <c r="A259" s="46" t="s">
        <v>279</v>
      </c>
      <c r="B259" s="34" t="s">
        <v>153</v>
      </c>
      <c r="C259" s="47" t="s">
        <v>154</v>
      </c>
      <c r="D259" s="54" t="s">
        <v>305</v>
      </c>
      <c r="E259" s="47" t="s">
        <v>289</v>
      </c>
      <c r="F259" s="49"/>
      <c r="G259" s="47">
        <v>4</v>
      </c>
      <c r="H259" s="50" t="str">
        <f t="shared" si="42"/>
        <v>UNID</v>
      </c>
      <c r="I259" s="51"/>
      <c r="J259" s="52"/>
      <c r="K259" s="51"/>
      <c r="L259" s="52"/>
      <c r="M259" s="52"/>
      <c r="N259" s="52"/>
      <c r="O259" s="52"/>
      <c r="P259" s="52"/>
    </row>
    <row r="260" spans="1:16" x14ac:dyDescent="0.25">
      <c r="A260" s="46" t="s">
        <v>280</v>
      </c>
      <c r="B260" s="34" t="s">
        <v>153</v>
      </c>
      <c r="C260" s="47" t="s">
        <v>154</v>
      </c>
      <c r="D260" s="54" t="s">
        <v>306</v>
      </c>
      <c r="E260" s="47" t="s">
        <v>119</v>
      </c>
      <c r="F260" s="49"/>
      <c r="G260" s="47">
        <v>33</v>
      </c>
      <c r="H260" s="50" t="str">
        <f t="shared" si="42"/>
        <v>M</v>
      </c>
      <c r="I260" s="51"/>
      <c r="J260" s="52"/>
      <c r="K260" s="51"/>
      <c r="L260" s="52"/>
      <c r="M260" s="52"/>
      <c r="N260" s="52"/>
      <c r="O260" s="52"/>
      <c r="P260" s="52"/>
    </row>
    <row r="261" spans="1:16" x14ac:dyDescent="0.25">
      <c r="A261" s="46" t="s">
        <v>281</v>
      </c>
      <c r="B261" s="34" t="s">
        <v>153</v>
      </c>
      <c r="C261" s="47" t="s">
        <v>154</v>
      </c>
      <c r="D261" s="54" t="s">
        <v>307</v>
      </c>
      <c r="E261" s="47" t="s">
        <v>308</v>
      </c>
      <c r="F261" s="49"/>
      <c r="G261" s="47">
        <v>1</v>
      </c>
      <c r="H261" s="50" t="str">
        <f t="shared" si="42"/>
        <v>VERBA</v>
      </c>
      <c r="I261" s="51"/>
      <c r="J261" s="52"/>
      <c r="K261" s="51"/>
      <c r="L261" s="52"/>
      <c r="M261" s="52"/>
      <c r="N261" s="52"/>
      <c r="O261" s="52"/>
      <c r="P261" s="52"/>
    </row>
    <row r="262" spans="1:16" x14ac:dyDescent="0.25">
      <c r="A262" s="43" t="s">
        <v>282</v>
      </c>
      <c r="B262" s="44" t="s">
        <v>283</v>
      </c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5"/>
    </row>
    <row r="263" spans="1:16" x14ac:dyDescent="0.25">
      <c r="A263" s="46" t="s">
        <v>284</v>
      </c>
      <c r="B263" s="34" t="s">
        <v>153</v>
      </c>
      <c r="C263" s="47" t="s">
        <v>154</v>
      </c>
      <c r="D263" s="54" t="s">
        <v>309</v>
      </c>
      <c r="E263" s="47" t="s">
        <v>314</v>
      </c>
      <c r="F263" s="49"/>
      <c r="G263" s="47">
        <v>1</v>
      </c>
      <c r="H263" s="50" t="str">
        <f t="shared" ref="H263" si="43">E263</f>
        <v>VB</v>
      </c>
      <c r="I263" s="51"/>
      <c r="J263" s="52"/>
      <c r="K263" s="51"/>
      <c r="L263" s="52"/>
      <c r="M263" s="52"/>
      <c r="N263" s="52"/>
      <c r="O263" s="52"/>
      <c r="P263" s="52"/>
    </row>
    <row r="264" spans="1:16" x14ac:dyDescent="0.25">
      <c r="A264" s="46" t="s">
        <v>285</v>
      </c>
      <c r="B264" s="34" t="s">
        <v>153</v>
      </c>
      <c r="C264" s="47" t="s">
        <v>154</v>
      </c>
      <c r="D264" s="54" t="s">
        <v>310</v>
      </c>
      <c r="E264" s="47" t="s">
        <v>314</v>
      </c>
      <c r="F264" s="49"/>
      <c r="G264" s="47">
        <v>1</v>
      </c>
      <c r="H264" s="50" t="str">
        <f t="shared" ref="H264:H267" si="44">E264</f>
        <v>VB</v>
      </c>
      <c r="I264" s="51"/>
      <c r="J264" s="52"/>
      <c r="K264" s="51"/>
      <c r="L264" s="52"/>
      <c r="M264" s="52"/>
      <c r="N264" s="52"/>
      <c r="O264" s="52"/>
      <c r="P264" s="52"/>
    </row>
    <row r="265" spans="1:16" x14ac:dyDescent="0.25">
      <c r="A265" s="46" t="s">
        <v>286</v>
      </c>
      <c r="B265" s="34" t="s">
        <v>153</v>
      </c>
      <c r="C265" s="47" t="s">
        <v>154</v>
      </c>
      <c r="D265" s="54" t="s">
        <v>311</v>
      </c>
      <c r="E265" s="47" t="s">
        <v>314</v>
      </c>
      <c r="F265" s="49"/>
      <c r="G265" s="47">
        <v>1</v>
      </c>
      <c r="H265" s="50" t="str">
        <f t="shared" si="44"/>
        <v>VB</v>
      </c>
      <c r="I265" s="51"/>
      <c r="J265" s="52"/>
      <c r="K265" s="51"/>
      <c r="L265" s="52"/>
      <c r="M265" s="52"/>
      <c r="N265" s="52"/>
      <c r="O265" s="52"/>
      <c r="P265" s="52"/>
    </row>
    <row r="266" spans="1:16" x14ac:dyDescent="0.25">
      <c r="A266" s="46" t="s">
        <v>287</v>
      </c>
      <c r="B266" s="34" t="s">
        <v>153</v>
      </c>
      <c r="C266" s="47" t="s">
        <v>154</v>
      </c>
      <c r="D266" s="54" t="s">
        <v>312</v>
      </c>
      <c r="E266" s="47" t="s">
        <v>314</v>
      </c>
      <c r="F266" s="49"/>
      <c r="G266" s="47">
        <v>1</v>
      </c>
      <c r="H266" s="50" t="str">
        <f t="shared" si="44"/>
        <v>VB</v>
      </c>
      <c r="I266" s="51"/>
      <c r="J266" s="52"/>
      <c r="K266" s="51"/>
      <c r="L266" s="52"/>
      <c r="M266" s="52"/>
      <c r="N266" s="52"/>
      <c r="O266" s="52"/>
      <c r="P266" s="52"/>
    </row>
    <row r="267" spans="1:16" x14ac:dyDescent="0.25">
      <c r="A267" s="46" t="s">
        <v>288</v>
      </c>
      <c r="B267" s="34" t="s">
        <v>153</v>
      </c>
      <c r="C267" s="47" t="s">
        <v>154</v>
      </c>
      <c r="D267" s="54" t="s">
        <v>313</v>
      </c>
      <c r="E267" s="47" t="s">
        <v>315</v>
      </c>
      <c r="F267" s="49"/>
      <c r="G267" s="47">
        <v>0</v>
      </c>
      <c r="H267" s="50" t="str">
        <f t="shared" si="44"/>
        <v>CJ</v>
      </c>
      <c r="I267" s="51"/>
      <c r="J267" s="52"/>
      <c r="K267" s="51"/>
      <c r="L267" s="52"/>
      <c r="M267" s="52"/>
      <c r="N267" s="52"/>
      <c r="O267" s="52"/>
      <c r="P267" s="52"/>
    </row>
    <row r="268" spans="1:16" ht="15" customHeight="1" x14ac:dyDescent="0.25">
      <c r="A268" s="55" t="s">
        <v>133</v>
      </c>
      <c r="B268" s="70" t="s">
        <v>134</v>
      </c>
      <c r="C268" s="70"/>
      <c r="D268" s="70"/>
      <c r="E268" s="56"/>
      <c r="F268" s="57"/>
      <c r="G268" s="56"/>
      <c r="H268" s="56"/>
      <c r="I268" s="56"/>
      <c r="J268" s="56"/>
      <c r="K268" s="57"/>
      <c r="L268" s="56"/>
      <c r="M268" s="56"/>
      <c r="N268" s="56"/>
      <c r="O268" s="56"/>
      <c r="P268" s="58"/>
    </row>
    <row r="269" spans="1:16" x14ac:dyDescent="0.25">
      <c r="A269" s="59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1"/>
    </row>
    <row r="270" spans="1:16" x14ac:dyDescent="0.25">
      <c r="A270" s="62"/>
      <c r="F270"/>
      <c r="K270"/>
      <c r="P270" s="63"/>
    </row>
    <row r="271" spans="1:16" x14ac:dyDescent="0.25">
      <c r="A271" s="62"/>
      <c r="F271"/>
      <c r="K271"/>
      <c r="P271" s="63"/>
    </row>
    <row r="272" spans="1:16" x14ac:dyDescent="0.25">
      <c r="A272" s="62"/>
      <c r="F272"/>
      <c r="K272"/>
      <c r="P272" s="63"/>
    </row>
    <row r="273" spans="1:16" x14ac:dyDescent="0.25">
      <c r="A273" s="62"/>
      <c r="D273" s="67"/>
      <c r="F273"/>
      <c r="K273"/>
      <c r="P273" s="63"/>
    </row>
    <row r="274" spans="1:16" x14ac:dyDescent="0.25">
      <c r="A274" s="62"/>
      <c r="D274" s="64"/>
      <c r="F274"/>
      <c r="K274"/>
      <c r="P274" s="63"/>
    </row>
    <row r="275" spans="1:16" x14ac:dyDescent="0.25">
      <c r="A275" s="65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8" t="s">
        <v>671</v>
      </c>
      <c r="M275" s="68"/>
      <c r="N275" s="68"/>
      <c r="O275" s="68"/>
      <c r="P275" s="69"/>
    </row>
    <row r="276" spans="1:16" x14ac:dyDescent="0.25">
      <c r="N276" s="4"/>
    </row>
  </sheetData>
  <mergeCells count="14">
    <mergeCell ref="L275:P275"/>
    <mergeCell ref="B268:D268"/>
    <mergeCell ref="B15:D15"/>
    <mergeCell ref="B5:E5"/>
    <mergeCell ref="P1:P3"/>
    <mergeCell ref="A3:C3"/>
    <mergeCell ref="A2:C2"/>
    <mergeCell ref="A1:C1"/>
    <mergeCell ref="D1:F1"/>
    <mergeCell ref="G1:O1"/>
    <mergeCell ref="H2:O2"/>
    <mergeCell ref="H3:O3"/>
    <mergeCell ref="D2:F2"/>
    <mergeCell ref="D3:F3"/>
  </mergeCells>
  <phoneticPr fontId="7" type="noConversion"/>
  <pageMargins left="0.25" right="0.25" top="0.75" bottom="0.75" header="0.3" footer="0.3"/>
  <pageSetup paperSize="8" scale="5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367D7-B284-435E-BC21-3DFCEA65EB0A}">
  <dimension ref="A1:R24"/>
  <sheetViews>
    <sheetView tabSelected="1" workbookViewId="0">
      <selection activeCell="J28" sqref="J28"/>
    </sheetView>
  </sheetViews>
  <sheetFormatPr defaultRowHeight="15" x14ac:dyDescent="0.25"/>
  <cols>
    <col min="7" max="7" width="9.85546875" bestFit="1" customWidth="1"/>
    <col min="12" max="12" width="9.85546875" customWidth="1"/>
    <col min="14" max="14" width="9.85546875" customWidth="1"/>
    <col min="15" max="16" width="9.85546875" bestFit="1" customWidth="1"/>
    <col min="18" max="18" width="9.85546875" bestFit="1" customWidth="1"/>
  </cols>
  <sheetData>
    <row r="1" spans="1:18" x14ac:dyDescent="0.25">
      <c r="A1" s="79" t="s">
        <v>135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1"/>
    </row>
    <row r="2" spans="1:18" x14ac:dyDescent="0.25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4"/>
    </row>
    <row r="3" spans="1:18" x14ac:dyDescent="0.25">
      <c r="A3" s="82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4"/>
    </row>
    <row r="4" spans="1:18" x14ac:dyDescent="0.25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7"/>
    </row>
    <row r="5" spans="1:18" x14ac:dyDescent="0.25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</row>
    <row r="6" spans="1:18" x14ac:dyDescent="0.25">
      <c r="A6" s="6" t="s">
        <v>1</v>
      </c>
      <c r="B6" s="89" t="s">
        <v>2</v>
      </c>
      <c r="C6" s="89"/>
      <c r="D6" s="89"/>
      <c r="E6" s="89"/>
      <c r="F6" s="89"/>
      <c r="G6" s="6" t="s">
        <v>3</v>
      </c>
      <c r="H6" s="89" t="s">
        <v>136</v>
      </c>
      <c r="I6" s="89"/>
      <c r="J6" s="89"/>
      <c r="K6" s="89"/>
      <c r="L6" s="89"/>
      <c r="M6" s="89"/>
      <c r="N6" s="89"/>
      <c r="O6" s="89"/>
      <c r="P6" s="89"/>
      <c r="Q6" s="89"/>
      <c r="R6" s="89"/>
    </row>
    <row r="7" spans="1:18" x14ac:dyDescent="0.25">
      <c r="A7" s="6" t="s">
        <v>137</v>
      </c>
      <c r="B7" s="89" t="s">
        <v>6</v>
      </c>
      <c r="C7" s="89"/>
      <c r="D7" s="89"/>
      <c r="E7" s="89"/>
      <c r="F7" s="89"/>
      <c r="G7" s="6" t="s">
        <v>7</v>
      </c>
      <c r="H7" s="89" t="s">
        <v>138</v>
      </c>
      <c r="I7" s="89"/>
      <c r="J7" s="89"/>
      <c r="K7" s="89"/>
      <c r="L7" s="89"/>
      <c r="M7" s="89"/>
      <c r="N7" s="89"/>
      <c r="O7" s="89"/>
      <c r="P7" s="89"/>
      <c r="Q7" s="89"/>
      <c r="R7" s="89"/>
    </row>
    <row r="8" spans="1:18" ht="25.5" x14ac:dyDescent="0.25">
      <c r="A8" s="90" t="s">
        <v>12</v>
      </c>
      <c r="B8" s="90"/>
      <c r="C8" s="90"/>
      <c r="D8" s="90"/>
      <c r="E8" s="90"/>
      <c r="F8" s="90"/>
      <c r="G8" s="6" t="s">
        <v>139</v>
      </c>
      <c r="H8" s="6"/>
      <c r="I8" s="6" t="s">
        <v>140</v>
      </c>
      <c r="J8" s="6" t="s">
        <v>141</v>
      </c>
      <c r="K8" s="6" t="s">
        <v>142</v>
      </c>
      <c r="L8" s="6" t="s">
        <v>143</v>
      </c>
      <c r="M8" s="6" t="s">
        <v>144</v>
      </c>
      <c r="N8" s="6" t="s">
        <v>145</v>
      </c>
      <c r="O8" s="6" t="s">
        <v>146</v>
      </c>
      <c r="P8" s="6" t="s">
        <v>147</v>
      </c>
      <c r="Q8" s="6" t="s">
        <v>148</v>
      </c>
      <c r="R8" s="6" t="s">
        <v>134</v>
      </c>
    </row>
    <row r="9" spans="1:18" x14ac:dyDescent="0.25">
      <c r="A9" s="89" t="str">
        <f>Orçamento!B5</f>
        <v>REVESTIMENTO - DEMOLIÇÃO</v>
      </c>
      <c r="B9" s="89"/>
      <c r="C9" s="89"/>
      <c r="D9" s="89"/>
      <c r="E9" s="89"/>
      <c r="F9" s="89"/>
      <c r="G9" s="91">
        <f>Orçamento!P5</f>
        <v>0</v>
      </c>
      <c r="H9" s="5" t="s">
        <v>149</v>
      </c>
      <c r="I9" s="7">
        <f>$G$9*I10</f>
        <v>0</v>
      </c>
      <c r="J9" s="7">
        <f t="shared" ref="J9:Q9" si="0">$G$9*J10</f>
        <v>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7">
        <f t="shared" si="0"/>
        <v>0</v>
      </c>
      <c r="O9" s="7">
        <f t="shared" si="0"/>
        <v>0</v>
      </c>
      <c r="P9" s="7">
        <f t="shared" si="0"/>
        <v>0</v>
      </c>
      <c r="Q9" s="7">
        <f t="shared" si="0"/>
        <v>0</v>
      </c>
      <c r="R9" s="91">
        <f>SUM(I9:Q9)</f>
        <v>0</v>
      </c>
    </row>
    <row r="10" spans="1:18" x14ac:dyDescent="0.25">
      <c r="A10" s="89"/>
      <c r="B10" s="89"/>
      <c r="C10" s="89"/>
      <c r="D10" s="89"/>
      <c r="E10" s="89"/>
      <c r="F10" s="89"/>
      <c r="G10" s="88"/>
      <c r="H10" s="5" t="s">
        <v>150</v>
      </c>
      <c r="I10" s="8">
        <v>0</v>
      </c>
      <c r="J10" s="8">
        <v>0</v>
      </c>
      <c r="K10" s="8">
        <v>0</v>
      </c>
      <c r="L10" s="8">
        <v>0.5</v>
      </c>
      <c r="M10" s="8">
        <v>0</v>
      </c>
      <c r="N10" s="8">
        <v>0</v>
      </c>
      <c r="O10" s="8">
        <v>0.5</v>
      </c>
      <c r="P10" s="8">
        <v>0</v>
      </c>
      <c r="Q10" s="8">
        <v>0</v>
      </c>
      <c r="R10" s="91"/>
    </row>
    <row r="11" spans="1:18" x14ac:dyDescent="0.25">
      <c r="A11" s="89" t="str">
        <f>Orçamento!B15</f>
        <v>REVESTIMENTO - CONSTRUÇÃO</v>
      </c>
      <c r="B11" s="89"/>
      <c r="C11" s="89"/>
      <c r="D11" s="89"/>
      <c r="E11" s="89"/>
      <c r="F11" s="89"/>
      <c r="G11" s="91">
        <f>Orçamento!P15</f>
        <v>0</v>
      </c>
      <c r="H11" s="5" t="s">
        <v>149</v>
      </c>
      <c r="I11" s="7">
        <f>$G$11*I12</f>
        <v>0</v>
      </c>
      <c r="J11" s="7">
        <f t="shared" ref="J11:Q11" si="1">$G$11*J12</f>
        <v>0</v>
      </c>
      <c r="K11" s="7">
        <f t="shared" si="1"/>
        <v>0</v>
      </c>
      <c r="L11" s="7">
        <f t="shared" si="1"/>
        <v>0</v>
      </c>
      <c r="M11" s="7">
        <f t="shared" si="1"/>
        <v>0</v>
      </c>
      <c r="N11" s="7">
        <f t="shared" si="1"/>
        <v>0</v>
      </c>
      <c r="O11" s="7">
        <f t="shared" si="1"/>
        <v>0</v>
      </c>
      <c r="P11" s="7">
        <f t="shared" si="1"/>
        <v>0</v>
      </c>
      <c r="Q11" s="7">
        <f t="shared" si="1"/>
        <v>0</v>
      </c>
      <c r="R11" s="91">
        <f>SUM(I11:Q11)</f>
        <v>0</v>
      </c>
    </row>
    <row r="12" spans="1:18" x14ac:dyDescent="0.25">
      <c r="A12" s="89"/>
      <c r="B12" s="89"/>
      <c r="C12" s="89"/>
      <c r="D12" s="89"/>
      <c r="E12" s="89"/>
      <c r="F12" s="89"/>
      <c r="G12" s="88"/>
      <c r="H12" s="5" t="s">
        <v>150</v>
      </c>
      <c r="I12" s="8">
        <v>0</v>
      </c>
      <c r="J12" s="8">
        <v>0</v>
      </c>
      <c r="K12" s="8">
        <v>0.4</v>
      </c>
      <c r="L12" s="8">
        <v>0</v>
      </c>
      <c r="M12" s="8">
        <v>0.2</v>
      </c>
      <c r="N12" s="8">
        <v>0</v>
      </c>
      <c r="O12" s="8">
        <v>0</v>
      </c>
      <c r="P12" s="8">
        <v>0.2</v>
      </c>
      <c r="Q12" s="8">
        <v>0.2</v>
      </c>
      <c r="R12" s="91"/>
    </row>
    <row r="13" spans="1:18" x14ac:dyDescent="0.25">
      <c r="A13" s="89" t="str">
        <f>Orçamento!B41</f>
        <v>HIDROSSANITÁRIO</v>
      </c>
      <c r="B13" s="89"/>
      <c r="C13" s="89"/>
      <c r="D13" s="89"/>
      <c r="E13" s="89"/>
      <c r="F13" s="89"/>
      <c r="G13" s="91">
        <f>Orçamento!P41</f>
        <v>0</v>
      </c>
      <c r="H13" s="5" t="s">
        <v>149</v>
      </c>
      <c r="I13" s="7">
        <f>$G$13*I14</f>
        <v>0</v>
      </c>
      <c r="J13" s="7">
        <f t="shared" ref="J13:Q13" si="2">$G$13*J14</f>
        <v>0</v>
      </c>
      <c r="K13" s="7">
        <f t="shared" si="2"/>
        <v>0</v>
      </c>
      <c r="L13" s="7">
        <f t="shared" si="2"/>
        <v>0</v>
      </c>
      <c r="M13" s="7">
        <f t="shared" si="2"/>
        <v>0</v>
      </c>
      <c r="N13" s="7">
        <f t="shared" si="2"/>
        <v>0</v>
      </c>
      <c r="O13" s="7">
        <f t="shared" si="2"/>
        <v>0</v>
      </c>
      <c r="P13" s="7">
        <f t="shared" si="2"/>
        <v>0</v>
      </c>
      <c r="Q13" s="7">
        <f t="shared" si="2"/>
        <v>0</v>
      </c>
      <c r="R13" s="91">
        <f>SUM(I13:Q13)</f>
        <v>0</v>
      </c>
    </row>
    <row r="14" spans="1:18" x14ac:dyDescent="0.25">
      <c r="A14" s="89"/>
      <c r="B14" s="89"/>
      <c r="C14" s="89"/>
      <c r="D14" s="89"/>
      <c r="E14" s="89"/>
      <c r="F14" s="89"/>
      <c r="G14" s="88"/>
      <c r="H14" s="5" t="s">
        <v>150</v>
      </c>
      <c r="I14" s="8">
        <v>0</v>
      </c>
      <c r="J14" s="8">
        <v>0</v>
      </c>
      <c r="K14" s="8">
        <v>0</v>
      </c>
      <c r="L14" s="8">
        <v>0.3</v>
      </c>
      <c r="M14" s="8">
        <v>0</v>
      </c>
      <c r="N14" s="8">
        <v>0.3</v>
      </c>
      <c r="O14" s="8">
        <v>0.2</v>
      </c>
      <c r="P14" s="8">
        <v>0.2</v>
      </c>
      <c r="Q14" s="8">
        <v>0</v>
      </c>
      <c r="R14" s="91"/>
    </row>
    <row r="15" spans="1:18" x14ac:dyDescent="0.25">
      <c r="A15" s="89" t="str">
        <f>Orçamento!B141</f>
        <v>ELÉTRICO</v>
      </c>
      <c r="B15" s="89"/>
      <c r="C15" s="89"/>
      <c r="D15" s="89"/>
      <c r="E15" s="89"/>
      <c r="F15" s="89"/>
      <c r="G15" s="91">
        <f>Orçamento!P141</f>
        <v>0</v>
      </c>
      <c r="H15" s="5" t="s">
        <v>149</v>
      </c>
      <c r="I15" s="7">
        <f>$G$15*I16</f>
        <v>0</v>
      </c>
      <c r="J15" s="7">
        <f t="shared" ref="J15:Q15" si="3">$G$15*J16</f>
        <v>0</v>
      </c>
      <c r="K15" s="7">
        <f t="shared" si="3"/>
        <v>0</v>
      </c>
      <c r="L15" s="7">
        <f t="shared" si="3"/>
        <v>0</v>
      </c>
      <c r="M15" s="7">
        <f t="shared" si="3"/>
        <v>0</v>
      </c>
      <c r="N15" s="7">
        <f t="shared" si="3"/>
        <v>0</v>
      </c>
      <c r="O15" s="7">
        <f t="shared" si="3"/>
        <v>0</v>
      </c>
      <c r="P15" s="7">
        <f t="shared" si="3"/>
        <v>0</v>
      </c>
      <c r="Q15" s="7">
        <f t="shared" si="3"/>
        <v>0</v>
      </c>
      <c r="R15" s="91">
        <f>SUM(I15:Q15)</f>
        <v>0</v>
      </c>
    </row>
    <row r="16" spans="1:18" x14ac:dyDescent="0.25">
      <c r="A16" s="89"/>
      <c r="B16" s="89"/>
      <c r="C16" s="89"/>
      <c r="D16" s="89"/>
      <c r="E16" s="89"/>
      <c r="F16" s="89"/>
      <c r="G16" s="88"/>
      <c r="H16" s="5" t="s">
        <v>150</v>
      </c>
      <c r="I16" s="8">
        <v>0</v>
      </c>
      <c r="J16" s="8">
        <v>0</v>
      </c>
      <c r="K16" s="8">
        <v>0</v>
      </c>
      <c r="L16" s="8">
        <v>0.3</v>
      </c>
      <c r="M16" s="8">
        <v>0</v>
      </c>
      <c r="N16" s="8">
        <v>0.3</v>
      </c>
      <c r="O16" s="8">
        <v>0.2</v>
      </c>
      <c r="P16" s="8">
        <v>0.2</v>
      </c>
      <c r="Q16" s="8">
        <v>0</v>
      </c>
      <c r="R16" s="91"/>
    </row>
    <row r="17" spans="1:18" x14ac:dyDescent="0.25">
      <c r="A17" s="89" t="str">
        <f>Orçamento!B191</f>
        <v>LÓGICA</v>
      </c>
      <c r="B17" s="89"/>
      <c r="C17" s="89"/>
      <c r="D17" s="89"/>
      <c r="E17" s="89"/>
      <c r="F17" s="89"/>
      <c r="G17" s="91">
        <f>Orçamento!P191</f>
        <v>0</v>
      </c>
      <c r="H17" s="5" t="s">
        <v>149</v>
      </c>
      <c r="I17" s="7">
        <f>$G$17*I18</f>
        <v>0</v>
      </c>
      <c r="J17" s="7">
        <f t="shared" ref="J17:Q17" si="4">$G$17*J18</f>
        <v>0</v>
      </c>
      <c r="K17" s="7">
        <f t="shared" si="4"/>
        <v>0</v>
      </c>
      <c r="L17" s="7">
        <f t="shared" si="4"/>
        <v>0</v>
      </c>
      <c r="M17" s="7">
        <f t="shared" si="4"/>
        <v>0</v>
      </c>
      <c r="N17" s="7">
        <f t="shared" si="4"/>
        <v>0</v>
      </c>
      <c r="O17" s="7">
        <f t="shared" si="4"/>
        <v>0</v>
      </c>
      <c r="P17" s="7">
        <f t="shared" si="4"/>
        <v>0</v>
      </c>
      <c r="Q17" s="7">
        <f t="shared" si="4"/>
        <v>0</v>
      </c>
      <c r="R17" s="91">
        <f>SUM(I17:Q17)</f>
        <v>0</v>
      </c>
    </row>
    <row r="18" spans="1:18" x14ac:dyDescent="0.25">
      <c r="A18" s="89"/>
      <c r="B18" s="89"/>
      <c r="C18" s="89"/>
      <c r="D18" s="89"/>
      <c r="E18" s="89"/>
      <c r="F18" s="89"/>
      <c r="G18" s="88"/>
      <c r="H18" s="5" t="s">
        <v>150</v>
      </c>
      <c r="I18" s="8">
        <v>0</v>
      </c>
      <c r="J18" s="8">
        <v>0</v>
      </c>
      <c r="K18" s="8">
        <v>0</v>
      </c>
      <c r="L18" s="8">
        <v>0.3</v>
      </c>
      <c r="M18" s="8">
        <v>0</v>
      </c>
      <c r="N18" s="8">
        <v>0.3</v>
      </c>
      <c r="O18" s="8">
        <v>0.2</v>
      </c>
      <c r="P18" s="8">
        <v>0.2</v>
      </c>
      <c r="Q18" s="8">
        <v>0</v>
      </c>
      <c r="R18" s="91"/>
    </row>
    <row r="19" spans="1:18" x14ac:dyDescent="0.25">
      <c r="A19" s="89" t="str">
        <f>Orçamento!B193</f>
        <v>ESTRUTUTRAL</v>
      </c>
      <c r="B19" s="89"/>
      <c r="C19" s="89"/>
      <c r="D19" s="89"/>
      <c r="E19" s="89"/>
      <c r="F19" s="89"/>
      <c r="G19" s="91">
        <f>Orçamento!P193</f>
        <v>0</v>
      </c>
      <c r="H19" s="5" t="s">
        <v>149</v>
      </c>
      <c r="I19" s="7">
        <f>$G$19*I20</f>
        <v>0</v>
      </c>
      <c r="J19" s="7">
        <f t="shared" ref="J19:Q19" si="5">$G$19*J20</f>
        <v>0</v>
      </c>
      <c r="K19" s="7">
        <f t="shared" si="5"/>
        <v>0</v>
      </c>
      <c r="L19" s="7">
        <f t="shared" si="5"/>
        <v>0</v>
      </c>
      <c r="M19" s="7">
        <f t="shared" si="5"/>
        <v>0</v>
      </c>
      <c r="N19" s="7">
        <f t="shared" si="5"/>
        <v>0</v>
      </c>
      <c r="O19" s="7">
        <f t="shared" si="5"/>
        <v>0</v>
      </c>
      <c r="P19" s="7">
        <f t="shared" si="5"/>
        <v>0</v>
      </c>
      <c r="Q19" s="7">
        <f t="shared" si="5"/>
        <v>0</v>
      </c>
      <c r="R19" s="91">
        <f>SUM(I19:Q19)</f>
        <v>0</v>
      </c>
    </row>
    <row r="20" spans="1:18" x14ac:dyDescent="0.25">
      <c r="A20" s="89"/>
      <c r="B20" s="89"/>
      <c r="C20" s="89"/>
      <c r="D20" s="89"/>
      <c r="E20" s="89"/>
      <c r="F20" s="89"/>
      <c r="G20" s="88"/>
      <c r="H20" s="5" t="s">
        <v>150</v>
      </c>
      <c r="I20" s="8">
        <v>0.5</v>
      </c>
      <c r="J20" s="8">
        <v>0.5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91"/>
    </row>
    <row r="21" spans="1:18" x14ac:dyDescent="0.25">
      <c r="A21" s="89" t="str">
        <f>Orçamento!B240</f>
        <v>VENTILAÇÃO</v>
      </c>
      <c r="B21" s="89"/>
      <c r="C21" s="89"/>
      <c r="D21" s="89"/>
      <c r="E21" s="89"/>
      <c r="F21" s="89"/>
      <c r="G21" s="91">
        <f>Orçamento!P240</f>
        <v>0</v>
      </c>
      <c r="H21" s="5" t="s">
        <v>149</v>
      </c>
      <c r="I21" s="7">
        <f>$G$21*I22</f>
        <v>0</v>
      </c>
      <c r="J21" s="7">
        <f>$G$21*J22</f>
        <v>0</v>
      </c>
      <c r="K21" s="7">
        <f t="shared" ref="K21:Q21" si="6">$G$21*K22</f>
        <v>0</v>
      </c>
      <c r="L21" s="7">
        <f t="shared" si="6"/>
        <v>0</v>
      </c>
      <c r="M21" s="7">
        <f t="shared" si="6"/>
        <v>0</v>
      </c>
      <c r="N21" s="7">
        <f t="shared" si="6"/>
        <v>0</v>
      </c>
      <c r="O21" s="7">
        <f t="shared" si="6"/>
        <v>0</v>
      </c>
      <c r="P21" s="7">
        <f t="shared" si="6"/>
        <v>0</v>
      </c>
      <c r="Q21" s="7">
        <f t="shared" si="6"/>
        <v>0</v>
      </c>
      <c r="R21" s="91">
        <f>SUM(I21:Q21)</f>
        <v>0</v>
      </c>
    </row>
    <row r="22" spans="1:18" x14ac:dyDescent="0.25">
      <c r="A22" s="89"/>
      <c r="B22" s="89"/>
      <c r="C22" s="89"/>
      <c r="D22" s="89"/>
      <c r="E22" s="89"/>
      <c r="F22" s="89"/>
      <c r="G22" s="88"/>
      <c r="H22" s="5" t="s">
        <v>150</v>
      </c>
      <c r="I22" s="8">
        <v>0</v>
      </c>
      <c r="J22" s="8">
        <v>0</v>
      </c>
      <c r="K22" s="8">
        <v>0</v>
      </c>
      <c r="L22" s="8">
        <v>0.3</v>
      </c>
      <c r="M22" s="8">
        <v>0</v>
      </c>
      <c r="N22" s="8">
        <v>0.3</v>
      </c>
      <c r="O22" s="8">
        <v>0.2</v>
      </c>
      <c r="P22" s="8">
        <v>0.2</v>
      </c>
      <c r="Q22" s="8">
        <v>0</v>
      </c>
      <c r="R22" s="91"/>
    </row>
    <row r="23" spans="1:18" ht="18.75" x14ac:dyDescent="0.25">
      <c r="A23" s="92" t="s">
        <v>151</v>
      </c>
      <c r="B23" s="92"/>
      <c r="C23" s="92"/>
      <c r="D23" s="92"/>
      <c r="E23" s="92"/>
      <c r="F23" s="92"/>
      <c r="G23" s="9">
        <f>SUM(G9:G22)</f>
        <v>0</v>
      </c>
      <c r="H23" s="10"/>
      <c r="I23" s="9">
        <f t="shared" ref="I23:Q23" si="7">I9+I11+I13+I15+I17+I19+I21</f>
        <v>0</v>
      </c>
      <c r="J23" s="9">
        <f t="shared" si="7"/>
        <v>0</v>
      </c>
      <c r="K23" s="9">
        <f t="shared" si="7"/>
        <v>0</v>
      </c>
      <c r="L23" s="9">
        <f t="shared" si="7"/>
        <v>0</v>
      </c>
      <c r="M23" s="9">
        <f t="shared" si="7"/>
        <v>0</v>
      </c>
      <c r="N23" s="9">
        <f t="shared" si="7"/>
        <v>0</v>
      </c>
      <c r="O23" s="9">
        <f t="shared" si="7"/>
        <v>0</v>
      </c>
      <c r="P23" s="9">
        <f t="shared" si="7"/>
        <v>0</v>
      </c>
      <c r="Q23" s="9">
        <f t="shared" si="7"/>
        <v>0</v>
      </c>
      <c r="R23" s="9">
        <f>SUM(R9:R22)</f>
        <v>0</v>
      </c>
    </row>
    <row r="24" spans="1:18" x14ac:dyDescent="0.25">
      <c r="A24" s="11"/>
      <c r="B24" s="12"/>
      <c r="C24" s="12"/>
      <c r="D24" s="12"/>
      <c r="E24" s="12"/>
      <c r="F24" s="13"/>
      <c r="G24" s="93" t="s">
        <v>134</v>
      </c>
      <c r="H24" s="94"/>
      <c r="I24" s="6">
        <v>1</v>
      </c>
      <c r="J24" s="6">
        <v>2</v>
      </c>
      <c r="K24" s="6">
        <v>3</v>
      </c>
      <c r="L24" s="6">
        <v>4</v>
      </c>
      <c r="M24" s="6">
        <v>5</v>
      </c>
      <c r="N24" s="6">
        <v>6</v>
      </c>
      <c r="O24" s="6">
        <v>7</v>
      </c>
      <c r="P24" s="6">
        <v>8</v>
      </c>
      <c r="Q24" s="6">
        <v>9</v>
      </c>
      <c r="R24" s="6" t="s">
        <v>134</v>
      </c>
    </row>
  </sheetData>
  <mergeCells count="30">
    <mergeCell ref="A23:F23"/>
    <mergeCell ref="G24:H24"/>
    <mergeCell ref="A21:F22"/>
    <mergeCell ref="G21:G22"/>
    <mergeCell ref="R21:R22"/>
    <mergeCell ref="A17:F18"/>
    <mergeCell ref="G17:G18"/>
    <mergeCell ref="R17:R18"/>
    <mergeCell ref="A19:F20"/>
    <mergeCell ref="G19:G20"/>
    <mergeCell ref="R19:R20"/>
    <mergeCell ref="A13:F14"/>
    <mergeCell ref="G13:G14"/>
    <mergeCell ref="R13:R14"/>
    <mergeCell ref="A15:F16"/>
    <mergeCell ref="G15:G16"/>
    <mergeCell ref="R15:R16"/>
    <mergeCell ref="A8:F8"/>
    <mergeCell ref="A9:F10"/>
    <mergeCell ref="G9:G10"/>
    <mergeCell ref="R9:R10"/>
    <mergeCell ref="A11:F12"/>
    <mergeCell ref="G11:G12"/>
    <mergeCell ref="R11:R12"/>
    <mergeCell ref="A1:R4"/>
    <mergeCell ref="A5:R5"/>
    <mergeCell ref="B6:F6"/>
    <mergeCell ref="H6:R6"/>
    <mergeCell ref="B7:F7"/>
    <mergeCell ref="H7:R7"/>
  </mergeCells>
  <phoneticPr fontId="7" type="noConversion"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FHSTE</dc:creator>
  <cp:keywords/>
  <dc:description/>
  <cp:lastModifiedBy>Obras FHSTE</cp:lastModifiedBy>
  <cp:revision/>
  <cp:lastPrinted>2025-01-08T13:24:53Z</cp:lastPrinted>
  <dcterms:created xsi:type="dcterms:W3CDTF">2015-06-05T18:19:34Z</dcterms:created>
  <dcterms:modified xsi:type="dcterms:W3CDTF">2025-01-08T13:30:47Z</dcterms:modified>
  <cp:category/>
  <cp:contentStatus/>
</cp:coreProperties>
</file>